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1"/>
  </bookViews>
  <sheets>
    <sheet name="동구재가지원" sheetId="1" r:id="rId1"/>
    <sheet name="동구장기요양" sheetId="2" r:id="rId2"/>
    <sheet name="후원금 수입" sheetId="3" r:id="rId3"/>
    <sheet name="후원품 수입" sheetId="4" r:id="rId4"/>
    <sheet name="후원금 사용" sheetId="5" r:id="rId5"/>
    <sheet name="후원품 사용" sheetId="6" r:id="rId6"/>
  </sheets>
  <definedNames>
    <definedName name="_xlnm.Print_Area" localSheetId="4">'후원금 사용'!$A$1:$G$252</definedName>
    <definedName name="_xlnm.Print_Titles" localSheetId="4">'후원금 사용'!$2:$2</definedName>
    <definedName name="_xlnm.Print_Titles" localSheetId="2">'후원금 수입'!$2:$2</definedName>
    <definedName name="_xlnm.Print_Titles" localSheetId="5">'후원품 사용'!$2:$2</definedName>
    <definedName name="_xlnm.Print_Titles" localSheetId="3">'후원품 수입'!$2:$2</definedName>
  </definedNames>
  <calcPr fullCalcOnLoad="1"/>
</workbook>
</file>

<file path=xl/sharedStrings.xml><?xml version="1.0" encoding="utf-8"?>
<sst xmlns="http://schemas.openxmlformats.org/spreadsheetml/2006/main" count="2842" uniqueCount="728">
  <si>
    <t>후원금종류</t>
  </si>
  <si>
    <t>후원자</t>
  </si>
  <si>
    <t>내역</t>
  </si>
  <si>
    <t>비고</t>
  </si>
  <si>
    <t>1</t>
  </si>
  <si>
    <t>지역사회 후원금품</t>
  </si>
  <si>
    <t>소관법인</t>
  </si>
  <si>
    <t>봉생사회복지회(소관법인)</t>
  </si>
  <si>
    <t>2</t>
  </si>
  <si>
    <t>개인</t>
  </si>
  <si>
    <t>임화자</t>
  </si>
  <si>
    <t>3</t>
  </si>
  <si>
    <t>서인순</t>
  </si>
  <si>
    <t>4</t>
  </si>
  <si>
    <t>김남석</t>
  </si>
  <si>
    <t>5</t>
  </si>
  <si>
    <t>이정애</t>
  </si>
  <si>
    <t>6</t>
  </si>
  <si>
    <t>이도희</t>
  </si>
  <si>
    <t>7</t>
  </si>
  <si>
    <t>고성범</t>
  </si>
  <si>
    <t>8</t>
  </si>
  <si>
    <t>김미란</t>
  </si>
  <si>
    <t>9</t>
  </si>
  <si>
    <t>이광훈</t>
  </si>
  <si>
    <t>10</t>
  </si>
  <si>
    <t>신화자</t>
  </si>
  <si>
    <t>11</t>
  </si>
  <si>
    <t>김유진(최정희)</t>
  </si>
  <si>
    <t>12</t>
  </si>
  <si>
    <t>비영리법인</t>
  </si>
  <si>
    <t>Y</t>
  </si>
  <si>
    <t>부산재가노인복지협회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</si>
  <si>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</si>
  <si>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</si>
  <si>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</si>
  <si>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</si>
  <si>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</si>
  <si>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</si>
  <si>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</si>
  <si>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</si>
  <si>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</si>
  <si>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</si>
  <si>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</si>
  <si>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</si>
  <si>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</si>
  <si>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</si>
  <si>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</si>
  <si>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</si>
  <si>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</si>
  <si>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</si>
  <si>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</si>
  <si>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</si>
  <si>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</si>
  <si>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이미희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</si>
  <si>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</si>
  <si>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</si>
  <si>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</si>
  <si>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</si>
  <si>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</si>
  <si>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</si>
  <si>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</si>
  <si>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</si>
  <si>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</si>
  <si>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</si>
  <si>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</si>
  <si>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</si>
  <si>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</si>
  <si>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</si>
  <si>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</si>
  <si>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</si>
  <si>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</si>
  <si>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</si>
  <si>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</si>
  <si>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</si>
  <si>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</si>
  <si>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</si>
  <si>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</si>
  <si>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</si>
  <si>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</si>
  <si>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</si>
  <si>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</si>
  <si>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</si>
  <si>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</si>
  <si>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</si>
  <si>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</si>
  <si>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</si>
  <si>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</si>
  <si>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</si>
  <si>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</si>
  <si>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</si>
  <si>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</si>
  <si>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</si>
  <si>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</si>
  <si>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</si>
  <si>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</si>
  <si>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</si>
  <si>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</si>
  <si>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</si>
  <si>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</si>
  <si>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</si>
  <si>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</si>
  <si>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</si>
  <si>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</si>
  <si>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</si>
  <si>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</si>
  <si>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</si>
  <si>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</si>
  <si>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</si>
  <si>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</si>
  <si>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</si>
  <si>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</si>
  <si>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</si>
  <si>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</si>
  <si>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</si>
  <si>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</si>
  <si>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</si>
  <si>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</si>
  <si>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</si>
  <si>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</si>
  <si>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</si>
  <si>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최재환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</si>
  <si>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</si>
  <si>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</si>
  <si>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</si>
  <si>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</si>
  <si>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</si>
  <si>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</si>
  <si>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</si>
  <si>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</si>
  <si>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</si>
  <si>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</si>
  <si>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</si>
  <si>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</si>
  <si>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</si>
  <si>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</si>
  <si>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</si>
  <si>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</si>
  <si>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</si>
  <si>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</si>
  <si>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</si>
  <si>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</si>
  <si>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</si>
  <si>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김종현</t>
  </si>
  <si>
    <t>121</t>
  </si>
  <si>
    <t>이임자</t>
  </si>
  <si>
    <t>순번</t>
  </si>
  <si>
    <t>발생일자</t>
  </si>
  <si>
    <t>1. 후원금 수입명세서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</si>
  <si>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</si>
  <si>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</si>
  <si>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</si>
  <si>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</si>
  <si>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</si>
  <si>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</si>
  <si>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0</t>
  </si>
  <si>
    <t>지정후원금</t>
  </si>
  <si>
    <t>비지정후원금</t>
  </si>
  <si>
    <t>2017년 이월금</t>
  </si>
  <si>
    <t>Y</t>
  </si>
  <si>
    <t xml:space="preserve">후원금 계(전년도이월금 : 694,566원 / 법인전입금 후원금 : 7,000,000원 / 시설자체후원금 : 9,830,333원) </t>
  </si>
  <si>
    <t>2. 후원품 수입명세서</t>
  </si>
  <si>
    <t>후원품종류</t>
  </si>
  <si>
    <t>후원자구분</t>
  </si>
  <si>
    <t>기타</t>
  </si>
  <si>
    <t>품명</t>
  </si>
  <si>
    <t>수량</t>
  </si>
  <si>
    <t>단위</t>
  </si>
  <si>
    <t>상당금액</t>
  </si>
  <si>
    <t>민간단체</t>
  </si>
  <si>
    <t>전국 티피엘</t>
  </si>
  <si>
    <t>어묵</t>
  </si>
  <si>
    <t>조기어묵</t>
  </si>
  <si>
    <t>개</t>
  </si>
  <si>
    <t>대림선어묵</t>
  </si>
  <si>
    <t>게맛살</t>
  </si>
  <si>
    <t>크라비아게맛살</t>
  </si>
  <si>
    <t>맛살</t>
  </si>
  <si>
    <t>칼국수</t>
  </si>
  <si>
    <t>떡국</t>
  </si>
  <si>
    <t>명한의원</t>
  </si>
  <si>
    <t>한약</t>
  </si>
  <si>
    <t>재</t>
  </si>
  <si>
    <t>구덕남, 김계란ct</t>
  </si>
  <si>
    <t>소문한의원</t>
  </si>
  <si>
    <t>황봉순ct</t>
  </si>
  <si>
    <t>곤약</t>
  </si>
  <si>
    <t>생곤약</t>
  </si>
  <si>
    <t>전유옥, 정헌용ct</t>
  </si>
  <si>
    <t>신영애ct</t>
  </si>
  <si>
    <t>콩나물</t>
  </si>
  <si>
    <t>대림콩나물</t>
  </si>
  <si>
    <t>박스</t>
  </si>
  <si>
    <t>서영순, 진수선ct</t>
  </si>
  <si>
    <t>문기호ct</t>
  </si>
  <si>
    <t>g</t>
  </si>
  <si>
    <t>kg</t>
  </si>
  <si>
    <t>구운어묵</t>
  </si>
  <si>
    <t>허우란, 정갑순ct</t>
  </si>
  <si>
    <t>이유선, 임길순ct</t>
  </si>
  <si>
    <t>어버이날 현수막</t>
  </si>
  <si>
    <t>이호재(애드샷)</t>
  </si>
  <si>
    <t>현수막</t>
  </si>
  <si>
    <t>부산어묵범벅</t>
  </si>
  <si>
    <t>부산어묵</t>
  </si>
  <si>
    <t>김매자, 김광순ct</t>
  </si>
  <si>
    <t>유금순, 장동근ct</t>
  </si>
  <si>
    <t>어르신 나들이 행사 현수막</t>
  </si>
  <si>
    <t>손순자, 김옥임ct</t>
  </si>
  <si>
    <t>대림선한마당어묵</t>
  </si>
  <si>
    <t>부산어묵볼</t>
  </si>
  <si>
    <t>햄</t>
  </si>
  <si>
    <t>불고기햄</t>
  </si>
  <si>
    <t>박귀복, 허윤숙ct</t>
  </si>
  <si>
    <t>정하영, 허영숙ct</t>
  </si>
  <si>
    <t>비엔씨제과점</t>
  </si>
  <si>
    <t>빵</t>
  </si>
  <si>
    <t>치즈케익</t>
  </si>
  <si>
    <t>흑임자</t>
  </si>
  <si>
    <t>비빔빵</t>
  </si>
  <si>
    <t>핫페스츄리</t>
  </si>
  <si>
    <t>원나</t>
  </si>
  <si>
    <t>콘모닝</t>
  </si>
  <si>
    <t>사각햄</t>
  </si>
  <si>
    <t>구덕남, 최점수ct</t>
  </si>
  <si>
    <t>김춘자, 황봉순ct</t>
  </si>
  <si>
    <t>신영애, 진수선ct</t>
  </si>
  <si>
    <t>이유선,전유옥ct</t>
  </si>
  <si>
    <t>센터 행사용 현수막 후원</t>
  </si>
  <si>
    <t>권외준, 김매자ct</t>
  </si>
  <si>
    <t>지역사회 후원금품</t>
  </si>
  <si>
    <t>정헌용,문기호ct</t>
  </si>
  <si>
    <t>서영순,허우란ct</t>
  </si>
  <si>
    <t>임길순ct</t>
  </si>
  <si>
    <t>후원품 수입액</t>
  </si>
  <si>
    <t>3. 후원금 사용내역서</t>
  </si>
  <si>
    <t>사용일자</t>
  </si>
  <si>
    <t>사용내역</t>
  </si>
  <si>
    <t>결연후원금여부</t>
  </si>
  <si>
    <t>산출기준</t>
  </si>
  <si>
    <t>차량비</t>
  </si>
  <si>
    <t>차량유류비 - 2018.1월 1회차(모닝)</t>
  </si>
  <si>
    <t>정서지원사업</t>
  </si>
  <si>
    <t>2018. 1월 방문생신서비스 생신떡 구입-신영애ct</t>
  </si>
  <si>
    <t>차량유류비 - 2018.1월 1회차(스파크)</t>
  </si>
  <si>
    <t>공공요금</t>
  </si>
  <si>
    <t>12월분-사무실 도시가스비</t>
  </si>
  <si>
    <t>식사배달서비스사업</t>
  </si>
  <si>
    <t>12월분-식사배달서비스 조리용 도시가스비</t>
  </si>
  <si>
    <t>차량유류비 - 2018.1월 2회차(모닝)</t>
  </si>
  <si>
    <t>경제적지원사업</t>
  </si>
  <si>
    <t>2018. 1월 재가노인지원서비스 대상자 우유 지원</t>
  </si>
  <si>
    <t>2018. 1월 재가노인지원서비스 대상자 결연후원금 지원</t>
  </si>
  <si>
    <t>차량유류비 - 2018.1월 3회차(모닝)</t>
  </si>
  <si>
    <t>수용비 및 수수료</t>
  </si>
  <si>
    <t>2017.12월분-식사배달서비스 조리실 정수기 렌탈료</t>
  </si>
  <si>
    <t>퇴직금 및 퇴직적립금</t>
  </si>
  <si>
    <t>1월분- 퇴직연금운용수수료(강은옥)</t>
  </si>
  <si>
    <t>1월분- 퇴직적립금(강은옥)</t>
  </si>
  <si>
    <t>OTP카드 신규발급 수수료(부산은행)</t>
  </si>
  <si>
    <t>1월분-외근주차비</t>
  </si>
  <si>
    <t>2018.1월분-식사배달서비스 조리실 정수기 렌탈료</t>
  </si>
  <si>
    <t>복지네트워크사업</t>
  </si>
  <si>
    <t>1/4분기 재가노인복지협회비 납부</t>
  </si>
  <si>
    <t>2월분- 퇴직연금운용수수료(강은옥)</t>
  </si>
  <si>
    <t>2월분- 퇴직적립금(강은옥)</t>
  </si>
  <si>
    <t>2018. 2월 재가노인지원서비스 대상자 우유 지원</t>
  </si>
  <si>
    <t>2018. 2월 재가노인지원서비스 대상자 결연후원금 지원</t>
  </si>
  <si>
    <t>식사배달서비스 소모품 구입-가스렌즈 점화용 토치</t>
  </si>
  <si>
    <t>2018.2월분-식사배달서비스 조리실 정수기 렌탈료</t>
  </si>
  <si>
    <t>3월분- 퇴직적립금(강은옥)</t>
  </si>
  <si>
    <t>3월분- 퇴직연금운용수수료(강은옥)</t>
  </si>
  <si>
    <t>2018. 3월 재가노인지원서비스 대상자 우유 지원</t>
  </si>
  <si>
    <t>2018. 3월 재가노인지원서비스 대상자 결연후원금 지원</t>
  </si>
  <si>
    <t>노인건강상담 및 치료프로그램</t>
  </si>
  <si>
    <t>빅.마.마 시즌Ⅲ 제1차 통합사례회의 다과비</t>
  </si>
  <si>
    <t>빅.마.마 시즌Ⅲ 제1차 통합사례회의 자문비</t>
  </si>
  <si>
    <t>식사배달서비스 소모품 구입 - 방수앞치마</t>
  </si>
  <si>
    <t>2018.3월분-식사배달서비스 조리실 정수기 렌탈료</t>
  </si>
  <si>
    <t>생산물배상책임보험 갱신 가입-식사배달 도시락</t>
  </si>
  <si>
    <t>식사배달서비스 소모품 구입 - 위생복</t>
  </si>
  <si>
    <t>식사배달서비스 소모품 구입 - 위생마스크</t>
  </si>
  <si>
    <t>식사배달서비스 소모품 구입 - 발판</t>
  </si>
  <si>
    <t>2/4분기 재가노인복지협회비 납부</t>
  </si>
  <si>
    <t>시설장비유지비</t>
  </si>
  <si>
    <t>2018년 도시가스 종합검사</t>
  </si>
  <si>
    <t>4월분- 퇴직적립금(강은옥)</t>
  </si>
  <si>
    <t>4월분- 퇴직연금운용수수료(강은옥)</t>
  </si>
  <si>
    <t>차량유류비 - 2018.4월 2회차(스파크)</t>
  </si>
  <si>
    <t>식사배달 소모품 구입-대체도시락 배달 및 후원품 전달용 비닐</t>
  </si>
  <si>
    <t>2018. 4월 재가노인지원서비스 대상자 우유 지원</t>
  </si>
  <si>
    <t>시설비</t>
  </si>
  <si>
    <t>시설비-가스밸브 교체</t>
  </si>
  <si>
    <t>2018. 4월 재가노인지원서비스 대상자 결연후원금 지원</t>
  </si>
  <si>
    <t>2018 어버이날 행사 - 식사</t>
  </si>
  <si>
    <t>2018 어버이날 행사 - 카네이션</t>
  </si>
  <si>
    <t>자산취득비</t>
  </si>
  <si>
    <t>비품(가스자동 밥솥) 구입</t>
  </si>
  <si>
    <t>빅마마 시즌3 고위험군 대상자 4월 상담치료비</t>
  </si>
  <si>
    <t>차량유류비 - 2018.5월 1회차(스파크)</t>
  </si>
  <si>
    <t>빅마마 시즌3 경계선 개별p/g 대상자 4월 상담비</t>
  </si>
  <si>
    <t>2018.4월분-식사배달서비스 조리실 정수기 렌탈료</t>
  </si>
  <si>
    <t>차량유류비 - 2018.5월 3회차(모닝)</t>
  </si>
  <si>
    <t>차량유류비 - 2018.5월 2회차(스파크)</t>
  </si>
  <si>
    <t>4월분-인터넷전화요금</t>
  </si>
  <si>
    <t>5월분- 퇴직적립금(강은옥)</t>
  </si>
  <si>
    <t>5월분- 퇴직연금운용수수료(강은옥)</t>
  </si>
  <si>
    <t>5월분-복합기임대수수료</t>
  </si>
  <si>
    <t>4월분-인터넷요금</t>
  </si>
  <si>
    <t>식사배달 소모품 구입-볶음용 후라이팬</t>
  </si>
  <si>
    <t>차량(스파크57두6534)수리-브래이크패드교체</t>
  </si>
  <si>
    <t>2018. 5월 재가노인지원서비스 대상자 우유 지원</t>
  </si>
  <si>
    <t>2018. 5월 재가노인지원서비스 대상자 결연후원금 지원</t>
  </si>
  <si>
    <t>빅마마 시즌3 경계선 개별p/g 대상자 5월 상담비</t>
  </si>
  <si>
    <t>2018년 사회복지사 보수교육비-박진미</t>
  </si>
  <si>
    <t>빅마마 시즌3 고위험군 대상자 5월 상담치료비</t>
  </si>
  <si>
    <t>6월-사무실 무인경비시스템 수수료</t>
  </si>
  <si>
    <t>차량유류비 - 2018.6월 1회차(모닝)</t>
  </si>
  <si>
    <t>차량유류비 - 2018.6월 1회차(스파크)</t>
  </si>
  <si>
    <t>2018.5월분-식사배달서비스 조리실 정수기 렌탈료</t>
  </si>
  <si>
    <t>2018.5월분-사무실 정수기 렌탈료</t>
  </si>
  <si>
    <t>차량유류비 - 2018.6월 2회차(모닝)</t>
  </si>
  <si>
    <t>5월분-인터넷전화요금</t>
  </si>
  <si>
    <t>5월분-인터넷요금</t>
  </si>
  <si>
    <t>6월분-복합기임대수수료</t>
  </si>
  <si>
    <t>6월분- 퇴직적립금(강은옥)</t>
  </si>
  <si>
    <t>6월분- 퇴직연금운용수수료(강은옥)</t>
  </si>
  <si>
    <t>차량유류비 - 2018.6월 3회차(모닝)</t>
  </si>
  <si>
    <t>2018. 6월 재가노인지원서비스 대상자 결연후원금 지원</t>
  </si>
  <si>
    <t>식사배달조리용 소모품 - 토치충전용 가스</t>
  </si>
  <si>
    <t>2018. 6월 재가노인지원서비스 대상자 우유 지원</t>
  </si>
  <si>
    <t>2018 부산재가노인복지협회 시설장 워크샵 참가비</t>
  </si>
  <si>
    <t>빅마마 시즌3 경계선 개별p/g 대상자 6월 상담비</t>
  </si>
  <si>
    <t>빅마마 시즌3 고위험군 대상자 6월 상담치료비</t>
  </si>
  <si>
    <t>6월분-차량렌트비(모닝64호8939)</t>
  </si>
  <si>
    <t>사무실 소모품 구입-커피</t>
  </si>
  <si>
    <t>사무실 소모품 구입-종이컵</t>
  </si>
  <si>
    <t>사무실 소모품 구입-가루커피</t>
  </si>
  <si>
    <t>차량유류비 - 2018.7월 1회차(모닝)</t>
  </si>
  <si>
    <t>차량유류비-스파크(긴급주유)</t>
  </si>
  <si>
    <t>7월-사무실 무인경비시스템 수수료</t>
  </si>
  <si>
    <t>차량유류비 - 2018.7월 1회차(스파크)</t>
  </si>
  <si>
    <t>퇴직연금 자산관리 수수료 납부</t>
  </si>
  <si>
    <t>차량유류비 - 2018.7월 2회차(모닝)</t>
  </si>
  <si>
    <t>차량유류비 - 2018.7월 2회차(스파크)</t>
  </si>
  <si>
    <t>3/4분기 재가노인복지협회비 납부</t>
  </si>
  <si>
    <t>차량유류비-모닝(긴급주유)</t>
  </si>
  <si>
    <t>2018.6월분-식사배달서비스 조리실 정수기 렌탈료</t>
  </si>
  <si>
    <t>차량유류비 - 2018.7월 3회차(모닝)</t>
  </si>
  <si>
    <t>차량유류비 - 2018.7월 3회차(스파크)</t>
  </si>
  <si>
    <t>식사배달서비스 소모품 구입 - 도마,후라이팬</t>
  </si>
  <si>
    <t>차량유류비 - 2018.7월 4회차(모닝)</t>
  </si>
  <si>
    <t>7월분- 퇴직연금운용수수료(강은옥)</t>
  </si>
  <si>
    <t>7월분- 퇴직적립금(강은옥)</t>
  </si>
  <si>
    <t>빅.마.마 시즌Ⅲ 힐링멘토 소양교육 다과구입</t>
  </si>
  <si>
    <t>2018. 7월 재가노인지원서비스 대상자 우유 지원</t>
  </si>
  <si>
    <t>2018. 7월 재가노인지원서비스 대상자 결연후원금 지원</t>
  </si>
  <si>
    <t>빅마마 시즌3 경계선 개별p/g 대상자 7월 상담비</t>
  </si>
  <si>
    <t>빅마마 시즌3 고위험군 대상자 7월 상담치료비</t>
  </si>
  <si>
    <t>식사배달서비스-음식물류폐기물 수수료 납부필증</t>
  </si>
  <si>
    <t>시설장비유지비-식기건조기 수리</t>
  </si>
  <si>
    <t>도시락배달서비스 소모품 - 비닐</t>
  </si>
  <si>
    <t>2018.7월분-식사배달서비스 조리실 정수기 렌탈료</t>
  </si>
  <si>
    <t>차량유류비 - 2018.8월 3회차(모닝)</t>
  </si>
  <si>
    <t>8월분- 퇴직적립금(강은옥)</t>
  </si>
  <si>
    <t>8월분- 퇴직연금운용수수료(강은옥)</t>
  </si>
  <si>
    <t>제17회 부산재가노인복지대회 참가비</t>
  </si>
  <si>
    <t>2018. 8월 재가노인지원서비스 대상자 우유 지원</t>
  </si>
  <si>
    <t>도시락배달소모품-가스충전액</t>
  </si>
  <si>
    <t>2018. 8월 재가노인지원서비스 대상자 결연후원금 지원</t>
  </si>
  <si>
    <t>빅.마.마 시즌Ⅲ 힐링멘토 1차 간담회 다과구입</t>
  </si>
  <si>
    <t>122</t>
  </si>
  <si>
    <t>빅.마.마 시즌Ⅲ 컨소시엄 기관 간담회(1차) 진행비</t>
  </si>
  <si>
    <t>123</t>
  </si>
  <si>
    <t>빅.마.마 시즌Ⅲ 컨소시엄 기관 간담회(1차) 식사비</t>
  </si>
  <si>
    <t>124</t>
  </si>
  <si>
    <t>빅.마.마 시즌Ⅲ 힐링멘토 8월 활동비</t>
  </si>
  <si>
    <t>125</t>
  </si>
  <si>
    <t>126</t>
  </si>
  <si>
    <t>빅마마 시즌3 경계선 개별p/g 대상자 8월 상담비</t>
  </si>
  <si>
    <t>127</t>
  </si>
  <si>
    <t>128</t>
  </si>
  <si>
    <t>빅마마 시즌3 고위험군 대상자 8월 상담치료비</t>
  </si>
  <si>
    <t>129</t>
  </si>
  <si>
    <t>빅.마.마 시즌Ⅲ 경계선 집단p/g 1회기 진행비(다과비)</t>
  </si>
  <si>
    <t>130</t>
  </si>
  <si>
    <t>2018.8월분-식사배달서비스 조리실 정수기 렌탈료</t>
  </si>
  <si>
    <t>131</t>
  </si>
  <si>
    <t>제17회 부산재가노인복지대회 간식 구입</t>
  </si>
  <si>
    <t>132</t>
  </si>
  <si>
    <t>빅.마.마 시즌Ⅲ 맞춤형 예방p/g 원예활동 1회기 다과비</t>
  </si>
  <si>
    <t>133</t>
  </si>
  <si>
    <t>빅.마.마 시즌Ⅲ 경계선 집단p/g 2회기 진행비(리워드)</t>
  </si>
  <si>
    <t>134</t>
  </si>
  <si>
    <t>빅.마.마 시즌Ⅲ 맞춤형 예방p/g 원예활동 1회기 재료비</t>
  </si>
  <si>
    <t>135</t>
  </si>
  <si>
    <t>빅.마.마 시즌Ⅲ 힐링멘토 2차 간담회 다과구입</t>
  </si>
  <si>
    <t>136</t>
  </si>
  <si>
    <t>2018. 9월 재가노인지원서비스 대상자 우유 지원</t>
  </si>
  <si>
    <t>137</t>
  </si>
  <si>
    <t>빅.마.마 시즌Ⅲ 경계선 집단p/g 1회기 집단상담비</t>
  </si>
  <si>
    <t>138</t>
  </si>
  <si>
    <t>빅.마.마 시즌Ⅲ 경계선 집단p/g 2회기 집단상담비</t>
  </si>
  <si>
    <t>139</t>
  </si>
  <si>
    <t>빅.마.마 시즌Ⅲ 맞춤형 예방p/g 원예활동 1회기 강사비</t>
  </si>
  <si>
    <t>140</t>
  </si>
  <si>
    <t>2018. 9월 재가노인지원서비스 대상자 결연후원금 지원</t>
  </si>
  <si>
    <t>141</t>
  </si>
  <si>
    <t>식사배달서비스 소모품 구입 - 대체도시락 비닐</t>
  </si>
  <si>
    <t>142</t>
  </si>
  <si>
    <t>빅.마.마 시즌Ⅲ 맞춤형 예방p/g 원예활동 2회기 다과비</t>
  </si>
  <si>
    <t>143</t>
  </si>
  <si>
    <t>빅.마.마 시즌Ⅲ 경계선 집단p/g 3회기 진행비(리워드)</t>
  </si>
  <si>
    <t>144</t>
  </si>
  <si>
    <t>식사배달서비스 소모품 구입-나무주걱 외 10건</t>
  </si>
  <si>
    <t>145</t>
  </si>
  <si>
    <t>빅.마.마 시즌Ⅲ 맞춤형 예방p/g 원예활동 2회기 재료비</t>
  </si>
  <si>
    <t>146</t>
  </si>
  <si>
    <t>1년 미만 근로자 퇴직적립금 여입-강은옥</t>
  </si>
  <si>
    <t>147</t>
  </si>
  <si>
    <t>9월분-외근주차비</t>
  </si>
  <si>
    <t>148</t>
  </si>
  <si>
    <t>빅.마.마 시즌Ⅲ 힐링멘토 9월 활동비</t>
  </si>
  <si>
    <t>149</t>
  </si>
  <si>
    <t>150</t>
  </si>
  <si>
    <t>빅.마.마 시즌Ⅲ 주의군 집단p/g 1회기 진행비(다과비)</t>
  </si>
  <si>
    <t>151</t>
  </si>
  <si>
    <t>빅.마.마 시즌Ⅲ 경계선 집단p/g 4회기 진행비(리워드)</t>
  </si>
  <si>
    <t>152</t>
  </si>
  <si>
    <t>빅.마.마 시즌Ⅲ 맞춤형 예방p/g 원예활동 2회기 강사비 원천징수</t>
  </si>
  <si>
    <t>153</t>
  </si>
  <si>
    <t>빅.마.마 시즌Ⅲ 맞춤형 예방p/g 원예활동 3회기 재료비</t>
  </si>
  <si>
    <t>154</t>
  </si>
  <si>
    <t>빅마마 시즌3 경계선 개별p/g 대상자 9월 상담비</t>
  </si>
  <si>
    <t>155</t>
  </si>
  <si>
    <t>빅마마 시즌3 고위험군 대상자 9월 상담치료비</t>
  </si>
  <si>
    <t>156</t>
  </si>
  <si>
    <t>빅.마.마 시즌Ⅲ 맞춤형 예방p/g 원예활동 2회기 강사비</t>
  </si>
  <si>
    <t>157</t>
  </si>
  <si>
    <t>빅.마.마 시즌Ⅲ 경계선 집단p/g 3회기 집단상담비</t>
  </si>
  <si>
    <t>158</t>
  </si>
  <si>
    <t>빅.마.마 시즌Ⅲ 맞춤형 예방p/g 원예활동 3회기 다과비</t>
  </si>
  <si>
    <t>159</t>
  </si>
  <si>
    <t>은행 계좌이체 수수료</t>
  </si>
  <si>
    <t>160</t>
  </si>
  <si>
    <t>빅.마.마 시즌Ⅲ 경계선 집단p/g 4회기 집단상담비</t>
  </si>
  <si>
    <t>161</t>
  </si>
  <si>
    <t>빅.마.마 시즌Ⅲ 맞춤형 예방p/g 원예활동 3회기 강사비</t>
  </si>
  <si>
    <t>162</t>
  </si>
  <si>
    <t>빅.마.마 시즌Ⅲ 경계선 집단p/g 5회기 진행비(다과)</t>
  </si>
  <si>
    <t>163</t>
  </si>
  <si>
    <t>빅.마.마 시즌Ⅲ 맞춤형 예방p/g 원예활동 3회기 강사비 원천징수</t>
  </si>
  <si>
    <t>164</t>
  </si>
  <si>
    <t>4/4분기 재가노인복지협회비 납부</t>
  </si>
  <si>
    <t>165</t>
  </si>
  <si>
    <t>2018.9월분-식사배달서비스 조리실 정수기 렌탈료</t>
  </si>
  <si>
    <t>166</t>
  </si>
  <si>
    <t>시설장비유지비-조리실 냉장고 수리 출장비</t>
  </si>
  <si>
    <t>167</t>
  </si>
  <si>
    <t>빅.마.마 시즌Ⅲ 주의군 집단p/g 2회기 진행비(다과비)</t>
  </si>
  <si>
    <t>168</t>
  </si>
  <si>
    <t>빅.마.마 시즌Ⅲ 경계선 집단p/g 5회기 집단상담비</t>
  </si>
  <si>
    <t>169</t>
  </si>
  <si>
    <t>빅.마.마 시즌Ⅲ 경계선 집단p/g 6회기 진행비(다과)</t>
  </si>
  <si>
    <t>170</t>
  </si>
  <si>
    <t>빅.마.마 시즌Ⅲ 맞춤형 예방p/g 원예활동 4회기 다과비</t>
  </si>
  <si>
    <t>171</t>
  </si>
  <si>
    <t>빅.마.마 시즌Ⅲ 맞춤형 예방p/g 원예활동 4회기 재료비</t>
  </si>
  <si>
    <t>172</t>
  </si>
  <si>
    <t>빅.마.마 시즌Ⅲ 주의군 집단p/g 3회기 진행비(다과비)</t>
  </si>
  <si>
    <t>173</t>
  </si>
  <si>
    <t>빅.마.마 시즌Ⅲ 경계선 집단p/g 6회기 집단상담비</t>
  </si>
  <si>
    <t>174</t>
  </si>
  <si>
    <t>빅.마.마 시즌Ⅲ 맞춤형 예방p/g 원예활동 4회기 강사비</t>
  </si>
  <si>
    <t>175</t>
  </si>
  <si>
    <t>빅.마.마 시즌Ⅲ 맞춤형 예방p/g 원예활동 4회기 강사비 원천세</t>
  </si>
  <si>
    <t>176</t>
  </si>
  <si>
    <t>식사배달소모품-종량제봉투 외 1건</t>
  </si>
  <si>
    <t>177</t>
  </si>
  <si>
    <t>빅.마.마 시즌Ⅲ 주의군 집단p/g 4회기 진행비(재료비)</t>
  </si>
  <si>
    <t>178</t>
  </si>
  <si>
    <t>2018. 10월 재가노인지원서비스 대상자 우유 지원</t>
  </si>
  <si>
    <t>179</t>
  </si>
  <si>
    <t>빅.마.마 시즌Ⅲ 힐링멘토 3차 간담회 다과구입</t>
  </si>
  <si>
    <t>180</t>
  </si>
  <si>
    <t>2018. 10월 재가노인지원서비스 대상자 결연후원금 지원</t>
  </si>
  <si>
    <t>181</t>
  </si>
  <si>
    <t>빅.마.마 시즌Ⅲ 맞춤형 예방p/g 원예활동 5회기 재료비</t>
  </si>
  <si>
    <t>182</t>
  </si>
  <si>
    <t>빅.마.마 시즌Ⅲ 경계선 집단p/g 7회기 진행비-물품구입</t>
  </si>
  <si>
    <t>183</t>
  </si>
  <si>
    <t>10월분-외근주차비</t>
  </si>
  <si>
    <t>184</t>
  </si>
  <si>
    <t>빅.마.마 시즌Ⅲ 맞춤형 예방p/g 원예활동 5회기 다과비</t>
  </si>
  <si>
    <t>185</t>
  </si>
  <si>
    <t>빅.마.마 시즌Ⅲ 경계선 집단p/g 7회기 진행비-다과비</t>
  </si>
  <si>
    <t>186</t>
  </si>
  <si>
    <t>빅.마.마 시즌Ⅲ 힐링멘토 10월 활동비</t>
  </si>
  <si>
    <t>187</t>
  </si>
  <si>
    <t>빅.마.마 시즌Ⅲ 경계선 집단p/g 5회기 진행비 원천세</t>
  </si>
  <si>
    <t>188</t>
  </si>
  <si>
    <t>189</t>
  </si>
  <si>
    <t>빅.마.마 시즌Ⅲ 맞춤형 예방p/g 원예활동 5회기 강사비</t>
  </si>
  <si>
    <t>190</t>
  </si>
  <si>
    <t>빅.마.마 시즌Ⅲ 경계선 집단p/g 7회기 집단상담비</t>
  </si>
  <si>
    <t>191</t>
  </si>
  <si>
    <t>빅마마 시즌3 고위험군 대상자 10월 상담치료비</t>
  </si>
  <si>
    <t>192</t>
  </si>
  <si>
    <t>193</t>
  </si>
  <si>
    <t>빅마마 시즌3 경계선 개별p/g 대상자 10월 상담비</t>
  </si>
  <si>
    <t>194</t>
  </si>
  <si>
    <t>빅.마.마 시즌Ⅲ 경계선 집단p/g 8회기 진행비(다과비)</t>
  </si>
  <si>
    <t>195</t>
  </si>
  <si>
    <t>빅.마.마 시즌Ⅲ 경계선 집단p/g 8회기 진행비(재료비)</t>
  </si>
  <si>
    <t>196</t>
  </si>
  <si>
    <t>빅.마.마 시즌Ⅲ 경계선 집단p/g 8회기 집단상담비</t>
  </si>
  <si>
    <t>197</t>
  </si>
  <si>
    <t>198</t>
  </si>
  <si>
    <t>빅.마.마 시즌Ⅲ 컨소시엄 기관 간담회(2차) 진행비</t>
  </si>
  <si>
    <t>199</t>
  </si>
  <si>
    <t>빅.마.마 시즌Ⅲ 주의군 집단p/g 6회기 진행비(재료비)</t>
  </si>
  <si>
    <t>200</t>
  </si>
  <si>
    <t>빅.마.마 시즌Ⅲ 컨소시엄 기관 간담회(2차) 식사비</t>
  </si>
  <si>
    <t>201</t>
  </si>
  <si>
    <t>빅.마.마 시즌Ⅲ 맞춤형 예방p/g 원예활동 6회기 다과비</t>
  </si>
  <si>
    <t>202</t>
  </si>
  <si>
    <t>빅.마.마 시즌Ⅲ 맞춤형 예방p/g 원예활동 6회기 재료비</t>
  </si>
  <si>
    <t>203</t>
  </si>
  <si>
    <t>2018.10월분-식사배달서비스 조리실 정수기 렌탈료</t>
  </si>
  <si>
    <t>204</t>
  </si>
  <si>
    <t>빅.마.마 시즌Ⅲ 경계선 집단p/g 10회기 진행비(재료비)</t>
  </si>
  <si>
    <t>205</t>
  </si>
  <si>
    <t>206</t>
  </si>
  <si>
    <t>빅.마.마 시즌Ⅲ 경계선 집단p/g 9회기 집단상담비</t>
  </si>
  <si>
    <t>207</t>
  </si>
  <si>
    <t>빅.마.마 시즌Ⅲ 맞춤형 예방p/g 원예활동 6회기 강사비</t>
  </si>
  <si>
    <t>208</t>
  </si>
  <si>
    <t>빅.마.마 시즌Ⅲ 주의군 집단p/g 7회기 진행비(다과비)</t>
  </si>
  <si>
    <t>209</t>
  </si>
  <si>
    <t>빅.마.마 시즌Ⅲ 맞춤형 예방p/g 원예활동 6회기 강사비-원천세</t>
  </si>
  <si>
    <t>210</t>
  </si>
  <si>
    <t>빅.마.마 시즌Ⅲ 경계선 집단p/g 10회기 진행비(다과비)</t>
  </si>
  <si>
    <t>211</t>
  </si>
  <si>
    <t>빅.마.마 시즌Ⅲ 맞춤형 예방p/g 원예활동 7회기 다과비</t>
  </si>
  <si>
    <t>212</t>
  </si>
  <si>
    <t>빅.마.마 시즌Ⅲ 경계선 집단p/g 10회기 집단상담비</t>
  </si>
  <si>
    <t>213</t>
  </si>
  <si>
    <t>빅.마.마 시즌Ⅲ 맞춤형 예방p/g 원예활동 7회기 재료비</t>
  </si>
  <si>
    <t>214</t>
  </si>
  <si>
    <t>빅.마.마 시즌Ⅲ 주의군 집단p/g 8회기 진행비(다과 및 리워드)</t>
  </si>
  <si>
    <t>215</t>
  </si>
  <si>
    <t>빅.마.마 시즌Ⅲ 힐링멘토 4차 간담회 다과구입</t>
  </si>
  <si>
    <t>216</t>
  </si>
  <si>
    <t>빅.마.마 시즌Ⅲ 맞춤형 예방p/g 원예활동 8기 다과비</t>
  </si>
  <si>
    <t>217</t>
  </si>
  <si>
    <t>빅.마.마 시즌Ⅲ 맞춤형 예방p/g 원예활동 8회기 재료비</t>
  </si>
  <si>
    <t>218</t>
  </si>
  <si>
    <t>빅.마.마 시즌Ⅲ 맞춤형 예방p/g 원예활동 8회기 강사비 원천세</t>
  </si>
  <si>
    <t>219</t>
  </si>
  <si>
    <t>빅.마.마 시즌Ⅲ 맞춤형 예방p/g 원예활동 7회기 강사비 원천세</t>
  </si>
  <si>
    <t>220</t>
  </si>
  <si>
    <t>2018. 11월 재가노인지원서비스 대상자 결연후원금 지원</t>
  </si>
  <si>
    <t>221</t>
  </si>
  <si>
    <t>빅.마.마 시즌Ⅲ 맞춤형 예방p/g 원예활동 8회기 강사비</t>
  </si>
  <si>
    <t>222</t>
  </si>
  <si>
    <t>빅마마 실무자 소진예방 집단프로그램 참가비 납부</t>
  </si>
  <si>
    <t>223</t>
  </si>
  <si>
    <t>빅.마.마 시즌Ⅲ 맞춤형 예방p/g 원예활동 7회기 강사비</t>
  </si>
  <si>
    <t>224</t>
  </si>
  <si>
    <t>2018. 11월 재가노인지원서비스 대상자 우유 지원</t>
  </si>
  <si>
    <t>225</t>
  </si>
  <si>
    <t>빅.마.마 시즌Ⅲ 주의군 집단p/g 9회기 진행비(다과)</t>
  </si>
  <si>
    <t>226</t>
  </si>
  <si>
    <t>빅.마.마 시즌Ⅲ 주의군 집단p/g 9회기 진행비(리워드)</t>
  </si>
  <si>
    <t>227</t>
  </si>
  <si>
    <t>빅.마.마 시즌Ⅲ 힐링멘토 11월 활동비</t>
  </si>
  <si>
    <t>228</t>
  </si>
  <si>
    <t>229</t>
  </si>
  <si>
    <t>11월분-외근주차비</t>
  </si>
  <si>
    <t>230</t>
  </si>
  <si>
    <t>빅마마 시즌3 경계선 개별p/g 대상자 11월 상담비</t>
  </si>
  <si>
    <t>231</t>
  </si>
  <si>
    <t>빅마마 시즌3 고위험군 대상자 11월 상담치료비</t>
  </si>
  <si>
    <t>232</t>
  </si>
  <si>
    <t>233</t>
  </si>
  <si>
    <t>234</t>
  </si>
  <si>
    <t>빅.마.마 시즌Ⅲ 주의군 집단p/g 10회기 진행비(식대)</t>
  </si>
  <si>
    <t>235</t>
  </si>
  <si>
    <t>자원개발사업</t>
  </si>
  <si>
    <t>2018년 송년의 밤 - 식대</t>
  </si>
  <si>
    <t>236</t>
  </si>
  <si>
    <t>2018.11월분-식사배달서비스 조리실 정수기 렌탈료</t>
  </si>
  <si>
    <t>237</t>
  </si>
  <si>
    <t>빅.마.마 시즌Ⅲ 힐링멘토 평가회 식사비</t>
  </si>
  <si>
    <t>238</t>
  </si>
  <si>
    <t>빅.마.마 시즌Ⅲ 힐링멘토 평가회 선물구입</t>
  </si>
  <si>
    <t>239</t>
  </si>
  <si>
    <t>빅.마.마 시즌Ⅲ 제2차 통합사례회의 다과비</t>
  </si>
  <si>
    <t>240</t>
  </si>
  <si>
    <t>빅.마.마 시즌Ⅲ 제2차 통합사례회의 자문비</t>
  </si>
  <si>
    <t>241</t>
  </si>
  <si>
    <t>빅.마.마 시즌Ⅲ 사례 수퍼비전 자문비</t>
  </si>
  <si>
    <t>242</t>
  </si>
  <si>
    <t>빅.마.마 시즌Ⅲ 사무용품 구입</t>
  </si>
  <si>
    <t>243</t>
  </si>
  <si>
    <t>빅.마.마 시즌Ⅲ 맞춤형 예방p/g 종결상담 선물 구입</t>
  </si>
  <si>
    <t>244</t>
  </si>
  <si>
    <t>빅.마.마 시즌Ⅲ 컨소시엄 기관 간담회(3차) 진행비</t>
  </si>
  <si>
    <t>245</t>
  </si>
  <si>
    <t>빅.마.마 시즌Ⅲ 맞춤형 예방p/g 종결상담 죽 지원</t>
  </si>
  <si>
    <t>246</t>
  </si>
  <si>
    <t>빅.마.마 시즌Ⅲ 컨소시엄 기관 간담회(3차) 식사비</t>
  </si>
  <si>
    <t>247</t>
  </si>
  <si>
    <t>2018. 12월 재가노인지원서비스 대상자 우유 지원</t>
  </si>
  <si>
    <t>248</t>
  </si>
  <si>
    <t>12월분-외근주차비</t>
  </si>
  <si>
    <t>249</t>
  </si>
  <si>
    <t>2018. 12월 재가노인지원서비스 대상자 결연후원금 지원</t>
  </si>
  <si>
    <t>후원금 사용 계</t>
  </si>
  <si>
    <t>소문한의원</t>
  </si>
  <si>
    <t>재</t>
  </si>
  <si>
    <t>4. 후원품 사용명세서</t>
  </si>
  <si>
    <t>사용처</t>
  </si>
  <si>
    <t>결연후원품여부</t>
  </si>
  <si>
    <t>식사배달대상자 식자재, 물품 - 조리실</t>
  </si>
  <si>
    <t>재가지원서비스 대상자 배분</t>
  </si>
  <si>
    <t>사무실</t>
  </si>
  <si>
    <t>후원품 사용총액</t>
  </si>
  <si>
    <t>52</t>
  </si>
  <si>
    <t>53</t>
  </si>
  <si>
    <t>54</t>
  </si>
  <si>
    <t>N</t>
  </si>
  <si>
    <t>2018년 봉생노인복지센터(재가노인지원서비스) 세입·세출 결산서</t>
  </si>
  <si>
    <t>(세  입)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</si>
  <si>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</si>
  <si>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</si>
  <si>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</si>
  <si>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</si>
  <si>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</si>
  <si>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</si>
  <si>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</si>
  <si>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</si>
  <si>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</si>
  <si>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</si>
  <si>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보
조
금</t>
  </si>
  <si>
    <t>시군구보조금</t>
  </si>
  <si>
    <t>예산</t>
  </si>
  <si>
    <t>결산</t>
  </si>
  <si>
    <t>증감</t>
  </si>
  <si>
    <t>합    계</t>
  </si>
  <si>
    <t>후
원
금
수
입</t>
  </si>
  <si>
    <t>후원금
수입</t>
  </si>
  <si>
    <t>전
입
금</t>
  </si>
  <si>
    <t>전입금</t>
  </si>
  <si>
    <t>법인전입금</t>
  </si>
  <si>
    <t>법인전입금
(후원금)</t>
  </si>
  <si>
    <t>이
월
금</t>
  </si>
  <si>
    <t>이월금</t>
  </si>
  <si>
    <t>전년도이월금</t>
  </si>
  <si>
    <t>전년도이월금
(후원금)</t>
  </si>
  <si>
    <t>잡
수
입</t>
  </si>
  <si>
    <t>잡수입</t>
  </si>
  <si>
    <t>이자수입</t>
  </si>
  <si>
    <t>기타잡수입</t>
  </si>
  <si>
    <t>불용품매각대</t>
  </si>
  <si>
    <t>총    계</t>
  </si>
  <si>
    <t>(1)</t>
  </si>
  <si>
    <t>(세  출)</t>
  </si>
  <si>
    <t>사
무
비</t>
  </si>
  <si>
    <t>인
건
비</t>
  </si>
  <si>
    <t>급    여</t>
  </si>
  <si>
    <t>제수당</t>
  </si>
  <si>
    <t>퇴직적립금</t>
  </si>
  <si>
    <t>사회보험
부담금</t>
  </si>
  <si>
    <t>기타후생경비</t>
  </si>
  <si>
    <t>합  계</t>
  </si>
  <si>
    <t>업무
추진비</t>
  </si>
  <si>
    <t>기관운영비</t>
  </si>
  <si>
    <t>직책보조비</t>
  </si>
  <si>
    <t>회의비</t>
  </si>
  <si>
    <t>운
영
비</t>
  </si>
  <si>
    <t>여   비</t>
  </si>
  <si>
    <t>수용비 및
수수료</t>
  </si>
  <si>
    <t>공공요금</t>
  </si>
  <si>
    <t>제세공과금</t>
  </si>
  <si>
    <t>차량비</t>
  </si>
  <si>
    <t>기타운영비</t>
  </si>
  <si>
    <t>(2)</t>
  </si>
  <si>
    <t>재
산
조
성
비</t>
  </si>
  <si>
    <t>시
설
비</t>
  </si>
  <si>
    <t>시설비</t>
  </si>
  <si>
    <t>자산취득비</t>
  </si>
  <si>
    <t>시설장비
유지비</t>
  </si>
  <si>
    <t>사
업
비</t>
  </si>
  <si>
    <t>일
반
사
업
비</t>
  </si>
  <si>
    <t>사례관리</t>
  </si>
  <si>
    <t>경제적지원사업비</t>
  </si>
  <si>
    <t>정서지원사업비</t>
  </si>
  <si>
    <t>복지네트워크
사업비</t>
  </si>
  <si>
    <t>자원개발사업비</t>
  </si>
  <si>
    <t>기획사업비
(공동모금회/
'빅마마'사업비)</t>
  </si>
  <si>
    <t>일상생활지원
사업비</t>
  </si>
  <si>
    <t>식생활지원
사업비</t>
  </si>
  <si>
    <t>식사배달서비스
사업비</t>
  </si>
  <si>
    <t>부재협공동사업비</t>
  </si>
  <si>
    <t>잡지출</t>
  </si>
  <si>
    <t>예비비</t>
  </si>
  <si>
    <t>이월금 포함 총계</t>
  </si>
  <si>
    <t>(3)</t>
  </si>
  <si>
    <t>2018년 봉생노인복지센터(장기요양서비스) 세입·세출 결산서</t>
  </si>
  <si>
    <t>정부보조금</t>
  </si>
  <si>
    <t>시설부담금</t>
  </si>
  <si>
    <t>입
소
자
부
담
금</t>
  </si>
  <si>
    <t>입소비용수입</t>
  </si>
  <si>
    <t>본인부담금비용
수입</t>
  </si>
  <si>
    <t>요
양
급
여
수
입</t>
  </si>
  <si>
    <t>요양급여수입</t>
  </si>
  <si>
    <t>장기요양
사업수입</t>
  </si>
  <si>
    <t>전
입
금</t>
  </si>
  <si>
    <t>힙    계</t>
  </si>
  <si>
    <t xml:space="preserve">운
영
비 </t>
  </si>
  <si>
    <t>여비</t>
  </si>
  <si>
    <t>수용비 및 수수료</t>
  </si>
  <si>
    <t>사
업
비</t>
  </si>
  <si>
    <t>장
기
요
양
사
업
비</t>
  </si>
  <si>
    <t>요양보호사관리사업비</t>
  </si>
  <si>
    <t>복지서비스
사업비</t>
  </si>
  <si>
    <t>서비스
개발비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</si>
</sst>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#,##0_ ;[Red]\-#,##0\ "/>
  </numFmts>
  <fonts count="66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sz val="9"/>
      <name val="돋움"/>
      <family val="3"/>
    </font>
    <font>
      <b/>
      <sz val="18"/>
      <color indexed="8"/>
      <name val="굴림체"/>
      <family val="3"/>
    </font>
    <font>
      <b/>
      <sz val="26"/>
      <color indexed="8"/>
      <name val="굴림체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u val="single"/>
      <sz val="11"/>
      <color indexed="30"/>
      <name val="돋움"/>
      <family val="3"/>
    </font>
    <font>
      <u val="single"/>
      <sz val="11"/>
      <color indexed="25"/>
      <name val="돋움"/>
      <family val="3"/>
    </font>
    <font>
      <sz val="9"/>
      <color indexed="9"/>
      <name val="돋움"/>
      <family val="3"/>
    </font>
    <font>
      <sz val="9"/>
      <color indexed="9"/>
      <name val="굴림체"/>
      <family val="3"/>
    </font>
    <font>
      <sz val="11"/>
      <color indexed="9"/>
      <name val="돋움"/>
      <family val="3"/>
    </font>
    <font>
      <b/>
      <sz val="16"/>
      <name val="HY헤드라인M"/>
      <family val="1"/>
    </font>
    <font>
      <sz val="9"/>
      <name val="HY헤드라인M"/>
      <family val="1"/>
    </font>
    <font>
      <sz val="9"/>
      <name val="굴림"/>
      <family val="3"/>
    </font>
    <font>
      <b/>
      <sz val="9"/>
      <name val="굴림"/>
      <family val="3"/>
    </font>
    <font>
      <b/>
      <sz val="16"/>
      <name val="HY강B"/>
      <family val="1"/>
    </font>
    <font>
      <sz val="9"/>
      <color indexed="6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  <font>
      <sz val="10"/>
      <color rgb="FF000000"/>
      <name val="굴림체"/>
      <family val="3"/>
    </font>
    <font>
      <sz val="9"/>
      <color theme="0"/>
      <name val="돋움"/>
      <family val="3"/>
    </font>
    <font>
      <sz val="9"/>
      <color theme="0"/>
      <name val="굴림체"/>
      <family val="3"/>
    </font>
    <font>
      <sz val="11"/>
      <color theme="0"/>
      <name val="돋움"/>
      <family val="3"/>
    </font>
    <font>
      <sz val="9"/>
      <color theme="4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>
        <color rgb="FF000000"/>
      </right>
      <top style="thin"/>
      <bottom style="thin">
        <color rgb="FF000000"/>
      </bottom>
    </border>
    <border>
      <left>
        <color rgb="FF000000"/>
      </left>
      <right style="thin">
        <color rgb="FF000000"/>
      </right>
      <top style="thin"/>
      <bottom style="thin">
        <color rgb="FF000000"/>
      </bottom>
    </border>
    <border>
      <left>
        <color rgb="FF000000"/>
      </left>
      <right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rgb="FF000000"/>
      </right>
      <top style="thin">
        <color rgb="FF000000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49" fontId="3" fillId="33" borderId="10" xfId="62" applyNumberFormat="1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49" fontId="5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177" fontId="5" fillId="0" borderId="10" xfId="62" applyNumberFormat="1" applyFont="1" applyBorder="1" applyAlignment="1">
      <alignment horizontal="right" vertical="center"/>
      <protection/>
    </xf>
    <xf numFmtId="0" fontId="6" fillId="0" borderId="0" xfId="62" applyFont="1">
      <alignment vertical="center"/>
      <protection/>
    </xf>
    <xf numFmtId="49" fontId="59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>
      <alignment vertical="center"/>
      <protection/>
    </xf>
    <xf numFmtId="177" fontId="6" fillId="0" borderId="10" xfId="62" applyNumberFormat="1" applyFont="1" applyBorder="1">
      <alignment vertical="center"/>
      <protection/>
    </xf>
    <xf numFmtId="0" fontId="4" fillId="0" borderId="10" xfId="62" applyFont="1" applyBorder="1">
      <alignment vertical="center"/>
      <protection/>
    </xf>
    <xf numFmtId="0" fontId="4" fillId="0" borderId="0" xfId="62" applyFont="1">
      <alignment vertical="center"/>
      <protection/>
    </xf>
    <xf numFmtId="49" fontId="59" fillId="0" borderId="11" xfId="0" applyNumberFormat="1" applyFont="1" applyFill="1" applyBorder="1" applyAlignment="1">
      <alignment horizontal="center" vertical="center" wrapText="1"/>
    </xf>
    <xf numFmtId="176" fontId="59" fillId="0" borderId="12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177" fontId="59" fillId="0" borderId="11" xfId="0" applyNumberFormat="1" applyFont="1" applyFill="1" applyBorder="1" applyAlignment="1">
      <alignment horizontal="right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" vertical="top" wrapText="1"/>
      <protection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34" borderId="11" xfId="0" applyNumberFormat="1" applyFont="1" applyFill="1" applyBorder="1" applyAlignment="1">
      <alignment horizontal="center" vertical="center" wrapText="1"/>
    </xf>
    <xf numFmtId="49" fontId="5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>
      <alignment vertical="center"/>
      <protection/>
    </xf>
    <xf numFmtId="0" fontId="60" fillId="34" borderId="11" xfId="0" applyFont="1" applyFill="1" applyBorder="1" applyAlignment="1">
      <alignment vertical="center"/>
    </xf>
    <xf numFmtId="49" fontId="59" fillId="34" borderId="10" xfId="62" applyNumberFormat="1" applyFont="1" applyFill="1" applyBorder="1" applyAlignment="1">
      <alignment horizontal="center" vertical="center" wrapText="1"/>
      <protection/>
    </xf>
    <xf numFmtId="49" fontId="3" fillId="34" borderId="10" xfId="62" applyNumberFormat="1" applyFont="1" applyFill="1" applyBorder="1" applyAlignment="1">
      <alignment horizontal="center" vertical="center" wrapText="1"/>
      <protection/>
    </xf>
    <xf numFmtId="0" fontId="4" fillId="34" borderId="10" xfId="62" applyFont="1" applyFill="1" applyBorder="1">
      <alignment vertical="center"/>
      <protection/>
    </xf>
    <xf numFmtId="49" fontId="59" fillId="34" borderId="12" xfId="0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>
      <alignment horizontal="center" vertical="center" wrapText="1"/>
    </xf>
    <xf numFmtId="0" fontId="1" fillId="0" borderId="0" xfId="62">
      <alignment vertical="center"/>
      <protection/>
    </xf>
    <xf numFmtId="176" fontId="59" fillId="0" borderId="12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49" fontId="59" fillId="0" borderId="17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7" fontId="59" fillId="0" borderId="13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vertical="center"/>
    </xf>
    <xf numFmtId="49" fontId="59" fillId="0" borderId="20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2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left" vertical="center" wrapText="1"/>
    </xf>
    <xf numFmtId="178" fontId="59" fillId="0" borderId="12" xfId="0" applyNumberFormat="1" applyFont="1" applyBorder="1" applyAlignment="1">
      <alignment horizontal="center" vertical="center" wrapText="1"/>
    </xf>
    <xf numFmtId="177" fontId="59" fillId="0" borderId="14" xfId="0" applyNumberFormat="1" applyFont="1" applyBorder="1" applyAlignment="1">
      <alignment horizontal="right" vertical="center" wrapText="1"/>
    </xf>
    <xf numFmtId="0" fontId="60" fillId="0" borderId="14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left" vertical="center" wrapText="1"/>
    </xf>
    <xf numFmtId="49" fontId="59" fillId="0" borderId="22" xfId="0" applyNumberFormat="1" applyFont="1" applyBorder="1" applyAlignment="1">
      <alignment horizontal="center" vertical="center" wrapText="1"/>
    </xf>
    <xf numFmtId="49" fontId="59" fillId="0" borderId="23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49" fontId="59" fillId="0" borderId="25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left" vertical="center" wrapText="1"/>
    </xf>
    <xf numFmtId="178" fontId="59" fillId="0" borderId="23" xfId="0" applyNumberFormat="1" applyFont="1" applyBorder="1" applyAlignment="1">
      <alignment horizontal="center" vertical="center" wrapText="1"/>
    </xf>
    <xf numFmtId="177" fontId="59" fillId="0" borderId="15" xfId="0" applyNumberFormat="1" applyFont="1" applyBorder="1" applyAlignment="1">
      <alignment horizontal="right" vertical="center" wrapText="1"/>
    </xf>
    <xf numFmtId="0" fontId="60" fillId="0" borderId="26" xfId="0" applyFont="1" applyBorder="1" applyAlignment="1">
      <alignment vertical="center"/>
    </xf>
    <xf numFmtId="49" fontId="59" fillId="0" borderId="13" xfId="0" applyNumberFormat="1" applyFont="1" applyBorder="1" applyAlignment="1">
      <alignment horizontal="center" vertical="center" wrapText="1"/>
    </xf>
    <xf numFmtId="177" fontId="59" fillId="0" borderId="19" xfId="0" applyNumberFormat="1" applyFont="1" applyBorder="1" applyAlignment="1">
      <alignment horizontal="right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177" fontId="59" fillId="0" borderId="21" xfId="0" applyNumberFormat="1" applyFont="1" applyBorder="1" applyAlignment="1">
      <alignment horizontal="right" vertical="center" wrapText="1"/>
    </xf>
    <xf numFmtId="49" fontId="59" fillId="0" borderId="26" xfId="0" applyNumberFormat="1" applyFont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177" fontId="59" fillId="0" borderId="25" xfId="0" applyNumberFormat="1" applyFont="1" applyBorder="1" applyAlignment="1">
      <alignment horizontal="right" vertical="center" wrapText="1"/>
    </xf>
    <xf numFmtId="0" fontId="7" fillId="0" borderId="10" xfId="62" applyFont="1" applyBorder="1" applyAlignment="1">
      <alignment vertical="center" textRotation="125"/>
      <protection/>
    </xf>
    <xf numFmtId="49" fontId="59" fillId="0" borderId="15" xfId="0" applyNumberFormat="1" applyFont="1" applyBorder="1" applyAlignment="1">
      <alignment horizontal="left" vertical="center" wrapText="1"/>
    </xf>
    <xf numFmtId="177" fontId="4" fillId="0" borderId="10" xfId="62" applyNumberFormat="1" applyFont="1" applyBorder="1">
      <alignment vertical="center"/>
      <protection/>
    </xf>
    <xf numFmtId="0" fontId="1" fillId="0" borderId="0" xfId="62" applyAlignment="1">
      <alignment horizontal="center" vertical="center"/>
      <protection/>
    </xf>
    <xf numFmtId="177" fontId="5" fillId="0" borderId="10" xfId="62" applyNumberFormat="1" applyFont="1" applyBorder="1" applyAlignment="1">
      <alignment horizontal="center" vertical="center" wrapText="1"/>
      <protection/>
    </xf>
    <xf numFmtId="176" fontId="6" fillId="0" borderId="0" xfId="62" applyNumberFormat="1" applyFont="1">
      <alignment vertical="center"/>
      <protection/>
    </xf>
    <xf numFmtId="177" fontId="3" fillId="0" borderId="10" xfId="62" applyNumberFormat="1" applyFont="1" applyBorder="1" applyAlignment="1">
      <alignment vertical="center" wrapText="1"/>
      <protection/>
    </xf>
    <xf numFmtId="177" fontId="61" fillId="0" borderId="0" xfId="62" applyNumberFormat="1" applyFont="1" applyAlignment="1">
      <alignment horizontal="right" vertical="center" wrapText="1"/>
      <protection/>
    </xf>
    <xf numFmtId="177" fontId="1" fillId="0" borderId="0" xfId="62" applyNumberFormat="1">
      <alignment vertical="center"/>
      <protection/>
    </xf>
    <xf numFmtId="49" fontId="3" fillId="33" borderId="27" xfId="62" applyNumberFormat="1" applyFont="1" applyFill="1" applyBorder="1" applyAlignment="1">
      <alignment horizontal="center" vertical="center" wrapText="1"/>
      <protection/>
    </xf>
    <xf numFmtId="177" fontId="59" fillId="0" borderId="12" xfId="0" applyNumberFormat="1" applyFont="1" applyBorder="1" applyAlignment="1">
      <alignment horizontal="right" vertical="center" wrapText="1"/>
    </xf>
    <xf numFmtId="49" fontId="59" fillId="0" borderId="12" xfId="0" applyNumberFormat="1" applyFont="1" applyBorder="1" applyAlignment="1">
      <alignment horizontal="left" vertical="center" wrapText="1"/>
    </xf>
    <xf numFmtId="49" fontId="59" fillId="0" borderId="28" xfId="0" applyNumberFormat="1" applyFont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62" fillId="0" borderId="0" xfId="62" applyFont="1" applyBorder="1">
      <alignment vertical="center"/>
      <protection/>
    </xf>
    <xf numFmtId="49" fontId="63" fillId="0" borderId="0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Border="1" applyAlignment="1">
      <alignment horizontal="center" vertical="center" wrapText="1"/>
    </xf>
    <xf numFmtId="0" fontId="64" fillId="0" borderId="0" xfId="62" applyFont="1" applyBorder="1">
      <alignment vertical="center"/>
      <protection/>
    </xf>
    <xf numFmtId="49" fontId="63" fillId="0" borderId="0" xfId="0" applyNumberFormat="1" applyFont="1" applyBorder="1" applyAlignment="1">
      <alignment horizontal="center" vertical="center" wrapText="1"/>
    </xf>
    <xf numFmtId="49" fontId="8" fillId="0" borderId="29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49" fontId="9" fillId="0" borderId="0" xfId="62" applyNumberFormat="1" applyFont="1" applyAlignment="1">
      <alignment horizontal="center" vertical="center" wrapText="1"/>
      <protection/>
    </xf>
    <xf numFmtId="0" fontId="1" fillId="0" borderId="0" xfId="62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9" fontId="34" fillId="0" borderId="0" xfId="62" applyNumberFormat="1" applyFont="1" applyAlignment="1">
      <alignment horizontal="center" vertical="center"/>
      <protection/>
    </xf>
    <xf numFmtId="179" fontId="35" fillId="0" borderId="0" xfId="62" applyNumberFormat="1" applyFont="1">
      <alignment vertical="center"/>
      <protection/>
    </xf>
    <xf numFmtId="179" fontId="36" fillId="0" borderId="0" xfId="62" applyNumberFormat="1" applyFont="1">
      <alignment vertical="center"/>
      <protection/>
    </xf>
    <xf numFmtId="179" fontId="36" fillId="0" borderId="0" xfId="62" applyNumberFormat="1" applyFont="1" applyAlignment="1">
      <alignment horizontal="right" vertical="center"/>
      <protection/>
    </xf>
    <xf numFmtId="179" fontId="37" fillId="35" borderId="30" xfId="62" applyNumberFormat="1" applyFont="1" applyFill="1" applyBorder="1" applyAlignment="1">
      <alignment horizontal="center" vertical="center"/>
      <protection/>
    </xf>
    <xf numFmtId="179" fontId="37" fillId="35" borderId="31" xfId="62" applyNumberFormat="1" applyFont="1" applyFill="1" applyBorder="1" applyAlignment="1">
      <alignment horizontal="center" vertical="center"/>
      <protection/>
    </xf>
    <xf numFmtId="179" fontId="37" fillId="35" borderId="31" xfId="62" applyNumberFormat="1" applyFont="1" applyFill="1" applyBorder="1" applyAlignment="1">
      <alignment horizontal="center" vertical="center" wrapText="1"/>
      <protection/>
    </xf>
    <xf numFmtId="179" fontId="37" fillId="35" borderId="32" xfId="62" applyNumberFormat="1" applyFont="1" applyFill="1" applyBorder="1" applyAlignment="1">
      <alignment horizontal="center" vertical="center"/>
      <protection/>
    </xf>
    <xf numFmtId="179" fontId="37" fillId="35" borderId="33" xfId="62" applyNumberFormat="1" applyFont="1" applyFill="1" applyBorder="1" applyAlignment="1">
      <alignment horizontal="center" vertical="center"/>
      <protection/>
    </xf>
    <xf numFmtId="179" fontId="37" fillId="35" borderId="34" xfId="62" applyNumberFormat="1" applyFont="1" applyFill="1" applyBorder="1" applyAlignment="1">
      <alignment horizontal="center" vertical="center"/>
      <protection/>
    </xf>
    <xf numFmtId="179" fontId="37" fillId="35" borderId="34" xfId="62" applyNumberFormat="1" applyFont="1" applyFill="1" applyBorder="1" applyAlignment="1">
      <alignment horizontal="center" vertical="center"/>
      <protection/>
    </xf>
    <xf numFmtId="179" fontId="37" fillId="35" borderId="35" xfId="62" applyNumberFormat="1" applyFont="1" applyFill="1" applyBorder="1" applyAlignment="1">
      <alignment horizontal="center" vertical="center"/>
      <protection/>
    </xf>
    <xf numFmtId="179" fontId="36" fillId="0" borderId="36" xfId="62" applyNumberFormat="1" applyFont="1" applyBorder="1" applyAlignment="1">
      <alignment horizontal="center" vertical="center" wrapText="1"/>
      <protection/>
    </xf>
    <xf numFmtId="179" fontId="36" fillId="0" borderId="37" xfId="62" applyNumberFormat="1" applyFont="1" applyBorder="1" applyAlignment="1">
      <alignment horizontal="center" vertical="center" wrapText="1"/>
      <protection/>
    </xf>
    <xf numFmtId="179" fontId="36" fillId="0" borderId="37" xfId="62" applyNumberFormat="1" applyFont="1" applyBorder="1" applyAlignment="1">
      <alignment horizontal="center" vertical="center"/>
      <protection/>
    </xf>
    <xf numFmtId="179" fontId="36" fillId="0" borderId="37" xfId="62" applyNumberFormat="1" applyFont="1" applyBorder="1" applyAlignment="1">
      <alignment horizontal="right" vertical="center"/>
      <protection/>
    </xf>
    <xf numFmtId="179" fontId="36" fillId="0" borderId="38" xfId="62" applyNumberFormat="1" applyFont="1" applyBorder="1" applyAlignment="1">
      <alignment horizontal="right" vertical="center"/>
      <protection/>
    </xf>
    <xf numFmtId="179" fontId="36" fillId="0" borderId="39" xfId="62" applyNumberFormat="1" applyFont="1" applyBorder="1" applyAlignment="1">
      <alignment horizontal="center" vertical="center" wrapText="1"/>
      <protection/>
    </xf>
    <xf numFmtId="179" fontId="36" fillId="0" borderId="40" xfId="62" applyNumberFormat="1" applyFont="1" applyBorder="1" applyAlignment="1">
      <alignment horizontal="center" vertical="center" wrapText="1"/>
      <protection/>
    </xf>
    <xf numFmtId="179" fontId="36" fillId="0" borderId="40" xfId="62" applyNumberFormat="1" applyFont="1" applyBorder="1" applyAlignment="1">
      <alignment horizontal="center" vertical="center"/>
      <protection/>
    </xf>
    <xf numFmtId="179" fontId="36" fillId="0" borderId="40" xfId="62" applyNumberFormat="1" applyFont="1" applyBorder="1" applyAlignment="1">
      <alignment horizontal="center" vertical="center"/>
      <protection/>
    </xf>
    <xf numFmtId="179" fontId="36" fillId="0" borderId="40" xfId="62" applyNumberFormat="1" applyFont="1" applyBorder="1" applyAlignment="1">
      <alignment horizontal="right" vertical="center"/>
      <protection/>
    </xf>
    <xf numFmtId="179" fontId="36" fillId="0" borderId="41" xfId="62" applyNumberFormat="1" applyFont="1" applyBorder="1" applyAlignment="1">
      <alignment horizontal="right" vertical="center"/>
      <protection/>
    </xf>
    <xf numFmtId="179" fontId="37" fillId="0" borderId="40" xfId="62" applyNumberFormat="1" applyFont="1" applyBorder="1" applyAlignment="1">
      <alignment horizontal="center" vertical="center"/>
      <protection/>
    </xf>
    <xf numFmtId="179" fontId="36" fillId="0" borderId="42" xfId="62" applyNumberFormat="1" applyFont="1" applyBorder="1" applyAlignment="1">
      <alignment horizontal="center" vertical="center"/>
      <protection/>
    </xf>
    <xf numFmtId="179" fontId="36" fillId="0" borderId="39" xfId="62" applyNumberFormat="1" applyFont="1" applyBorder="1" applyAlignment="1">
      <alignment horizontal="center" vertical="center"/>
      <protection/>
    </xf>
    <xf numFmtId="179" fontId="36" fillId="0" borderId="43" xfId="62" applyNumberFormat="1" applyFont="1" applyBorder="1" applyAlignment="1">
      <alignment horizontal="center" vertical="center"/>
      <protection/>
    </xf>
    <xf numFmtId="0" fontId="1" fillId="0" borderId="43" xfId="62" applyBorder="1" applyAlignment="1">
      <alignment horizontal="center" vertical="center"/>
      <protection/>
    </xf>
    <xf numFmtId="0" fontId="1" fillId="0" borderId="37" xfId="62" applyBorder="1" applyAlignment="1">
      <alignment horizontal="center" vertical="center"/>
      <protection/>
    </xf>
    <xf numFmtId="179" fontId="36" fillId="0" borderId="44" xfId="62" applyNumberFormat="1" applyFont="1" applyBorder="1" applyAlignment="1">
      <alignment horizontal="center" vertical="center" wrapText="1"/>
      <protection/>
    </xf>
    <xf numFmtId="179" fontId="36" fillId="0" borderId="45" xfId="62" applyNumberFormat="1" applyFont="1" applyBorder="1" applyAlignment="1">
      <alignment horizontal="center" vertical="center"/>
      <protection/>
    </xf>
    <xf numFmtId="179" fontId="37" fillId="0" borderId="46" xfId="62" applyNumberFormat="1" applyFont="1" applyBorder="1" applyAlignment="1">
      <alignment horizontal="center" vertical="center"/>
      <protection/>
    </xf>
    <xf numFmtId="0" fontId="1" fillId="0" borderId="47" xfId="62" applyBorder="1" applyAlignment="1">
      <alignment horizontal="center" vertical="center"/>
      <protection/>
    </xf>
    <xf numFmtId="0" fontId="1" fillId="0" borderId="46" xfId="62" applyBorder="1" applyAlignment="1">
      <alignment horizontal="center" vertical="center"/>
      <protection/>
    </xf>
    <xf numFmtId="179" fontId="36" fillId="0" borderId="36" xfId="62" applyNumberFormat="1" applyFont="1" applyBorder="1" applyAlignment="1">
      <alignment horizontal="center" vertical="center"/>
      <protection/>
    </xf>
    <xf numFmtId="0" fontId="1" fillId="0" borderId="48" xfId="62" applyBorder="1" applyAlignment="1">
      <alignment horizontal="center" vertical="center"/>
      <protection/>
    </xf>
    <xf numFmtId="0" fontId="1" fillId="0" borderId="49" xfId="62" applyBorder="1" applyAlignment="1">
      <alignment horizontal="center" vertical="center"/>
      <protection/>
    </xf>
    <xf numFmtId="179" fontId="36" fillId="0" borderId="42" xfId="62" applyNumberFormat="1" applyFont="1" applyBorder="1" applyAlignment="1">
      <alignment horizontal="center" vertical="center" wrapText="1"/>
      <protection/>
    </xf>
    <xf numFmtId="179" fontId="36" fillId="0" borderId="43" xfId="62" applyNumberFormat="1" applyFont="1" applyBorder="1" applyAlignment="1">
      <alignment horizontal="center" vertical="center" wrapText="1"/>
      <protection/>
    </xf>
    <xf numFmtId="179" fontId="36" fillId="0" borderId="44" xfId="62" applyNumberFormat="1" applyFont="1" applyBorder="1" applyAlignment="1">
      <alignment horizontal="center" vertical="center"/>
      <protection/>
    </xf>
    <xf numFmtId="179" fontId="37" fillId="0" borderId="42" xfId="62" applyNumberFormat="1" applyFont="1" applyBorder="1" applyAlignment="1">
      <alignment horizontal="center" vertical="center"/>
      <protection/>
    </xf>
    <xf numFmtId="179" fontId="36" fillId="0" borderId="42" xfId="62" applyNumberFormat="1" applyFont="1" applyBorder="1" applyAlignment="1">
      <alignment horizontal="center" vertical="center"/>
      <protection/>
    </xf>
    <xf numFmtId="179" fontId="36" fillId="0" borderId="42" xfId="62" applyNumberFormat="1" applyFont="1" applyBorder="1" applyAlignment="1">
      <alignment horizontal="right" vertical="center"/>
      <protection/>
    </xf>
    <xf numFmtId="179" fontId="36" fillId="0" borderId="50" xfId="62" applyNumberFormat="1" applyFont="1" applyBorder="1" applyAlignment="1">
      <alignment horizontal="right" vertical="center"/>
      <protection/>
    </xf>
    <xf numFmtId="179" fontId="37" fillId="0" borderId="30" xfId="62" applyNumberFormat="1" applyFont="1" applyBorder="1" applyAlignment="1">
      <alignment horizontal="center" vertical="center"/>
      <protection/>
    </xf>
    <xf numFmtId="179" fontId="37" fillId="0" borderId="31" xfId="62" applyNumberFormat="1" applyFont="1" applyBorder="1" applyAlignment="1">
      <alignment horizontal="center" vertical="center"/>
      <protection/>
    </xf>
    <xf numFmtId="179" fontId="37" fillId="0" borderId="51" xfId="62" applyNumberFormat="1" applyFont="1" applyBorder="1" applyAlignment="1">
      <alignment horizontal="center" vertical="center"/>
      <protection/>
    </xf>
    <xf numFmtId="179" fontId="37" fillId="0" borderId="31" xfId="62" applyNumberFormat="1" applyFont="1" applyBorder="1" applyAlignment="1">
      <alignment horizontal="right" vertical="center"/>
      <protection/>
    </xf>
    <xf numFmtId="179" fontId="37" fillId="0" borderId="32" xfId="62" applyNumberFormat="1" applyFont="1" applyBorder="1" applyAlignment="1">
      <alignment horizontal="right" vertical="center"/>
      <protection/>
    </xf>
    <xf numFmtId="179" fontId="37" fillId="0" borderId="39" xfId="62" applyNumberFormat="1" applyFont="1" applyBorder="1" applyAlignment="1">
      <alignment horizontal="center" vertical="center"/>
      <protection/>
    </xf>
    <xf numFmtId="179" fontId="37" fillId="0" borderId="52" xfId="62" applyNumberFormat="1" applyFont="1" applyBorder="1" applyAlignment="1">
      <alignment horizontal="center" vertical="center"/>
      <protection/>
    </xf>
    <xf numFmtId="179" fontId="37" fillId="0" borderId="33" xfId="62" applyNumberFormat="1" applyFont="1" applyBorder="1" applyAlignment="1">
      <alignment horizontal="center" vertical="center"/>
      <protection/>
    </xf>
    <xf numFmtId="179" fontId="37" fillId="0" borderId="34" xfId="62" applyNumberFormat="1" applyFont="1" applyBorder="1" applyAlignment="1">
      <alignment horizontal="center" vertical="center"/>
      <protection/>
    </xf>
    <xf numFmtId="179" fontId="37" fillId="0" borderId="53" xfId="62" applyNumberFormat="1" applyFont="1" applyBorder="1" applyAlignment="1">
      <alignment horizontal="center" vertical="center"/>
      <protection/>
    </xf>
    <xf numFmtId="179" fontId="37" fillId="0" borderId="54" xfId="62" applyNumberFormat="1" applyFont="1" applyBorder="1" applyAlignment="1">
      <alignment horizontal="right" vertical="center"/>
      <protection/>
    </xf>
    <xf numFmtId="179" fontId="37" fillId="0" borderId="55" xfId="62" applyNumberFormat="1" applyFont="1" applyBorder="1" applyAlignment="1">
      <alignment horizontal="right" vertical="center"/>
      <protection/>
    </xf>
    <xf numFmtId="49" fontId="36" fillId="0" borderId="0" xfId="62" applyNumberFormat="1" applyFont="1" applyAlignment="1">
      <alignment horizontal="center" vertical="center"/>
      <protection/>
    </xf>
    <xf numFmtId="179" fontId="37" fillId="0" borderId="40" xfId="62" applyNumberFormat="1" applyFont="1" applyBorder="1" applyAlignment="1">
      <alignment horizontal="center" vertical="center" wrapText="1"/>
      <protection/>
    </xf>
    <xf numFmtId="179" fontId="36" fillId="0" borderId="37" xfId="62" applyNumberFormat="1" applyFont="1" applyBorder="1" applyAlignment="1">
      <alignment horizontal="center" vertical="center"/>
      <protection/>
    </xf>
    <xf numFmtId="179" fontId="37" fillId="0" borderId="47" xfId="62" applyNumberFormat="1" applyFont="1" applyBorder="1" applyAlignment="1">
      <alignment horizontal="center" vertical="center"/>
      <protection/>
    </xf>
    <xf numFmtId="179" fontId="36" fillId="0" borderId="33" xfId="62" applyNumberFormat="1" applyFont="1" applyBorder="1" applyAlignment="1">
      <alignment horizontal="center" vertical="center" wrapText="1"/>
      <protection/>
    </xf>
    <xf numFmtId="179" fontId="37" fillId="0" borderId="56" xfId="62" applyNumberFormat="1" applyFont="1" applyBorder="1" applyAlignment="1">
      <alignment horizontal="center" vertical="center"/>
      <protection/>
    </xf>
    <xf numFmtId="179" fontId="37" fillId="0" borderId="57" xfId="62" applyNumberFormat="1" applyFont="1" applyBorder="1" applyAlignment="1">
      <alignment horizontal="center" vertical="center"/>
      <protection/>
    </xf>
    <xf numFmtId="179" fontId="36" fillId="0" borderId="34" xfId="62" applyNumberFormat="1" applyFont="1" applyBorder="1" applyAlignment="1">
      <alignment horizontal="center" vertical="center"/>
      <protection/>
    </xf>
    <xf numFmtId="179" fontId="36" fillId="0" borderId="34" xfId="62" applyNumberFormat="1" applyFont="1" applyBorder="1" applyAlignment="1">
      <alignment horizontal="right" vertical="center"/>
      <protection/>
    </xf>
    <xf numFmtId="179" fontId="36" fillId="0" borderId="35" xfId="62" applyNumberFormat="1" applyFont="1" applyBorder="1" applyAlignment="1">
      <alignment horizontal="right" vertical="center"/>
      <protection/>
    </xf>
    <xf numFmtId="179" fontId="37" fillId="35" borderId="44" xfId="62" applyNumberFormat="1" applyFont="1" applyFill="1" applyBorder="1" applyAlignment="1">
      <alignment horizontal="center" vertical="center"/>
      <protection/>
    </xf>
    <xf numFmtId="179" fontId="37" fillId="35" borderId="42" xfId="62" applyNumberFormat="1" applyFont="1" applyFill="1" applyBorder="1" applyAlignment="1">
      <alignment horizontal="center" vertical="center"/>
      <protection/>
    </xf>
    <xf numFmtId="179" fontId="37" fillId="35" borderId="42" xfId="62" applyNumberFormat="1" applyFont="1" applyFill="1" applyBorder="1" applyAlignment="1">
      <alignment horizontal="center" vertical="center"/>
      <protection/>
    </xf>
    <xf numFmtId="179" fontId="37" fillId="35" borderId="50" xfId="62" applyNumberFormat="1" applyFont="1" applyFill="1" applyBorder="1" applyAlignment="1">
      <alignment horizontal="center" vertical="center"/>
      <protection/>
    </xf>
    <xf numFmtId="179" fontId="36" fillId="0" borderId="30" xfId="62" applyNumberFormat="1" applyFont="1" applyBorder="1" applyAlignment="1">
      <alignment horizontal="center" vertical="center" wrapText="1"/>
      <protection/>
    </xf>
    <xf numFmtId="179" fontId="36" fillId="0" borderId="31" xfId="62" applyNumberFormat="1" applyFont="1" applyBorder="1" applyAlignment="1">
      <alignment horizontal="center" vertical="center" wrapText="1"/>
      <protection/>
    </xf>
    <xf numFmtId="179" fontId="36" fillId="0" borderId="31" xfId="62" applyNumberFormat="1" applyFont="1" applyBorder="1" applyAlignment="1">
      <alignment horizontal="center" vertical="center"/>
      <protection/>
    </xf>
    <xf numFmtId="179" fontId="36" fillId="0" borderId="31" xfId="62" applyNumberFormat="1" applyFont="1" applyBorder="1" applyAlignment="1">
      <alignment horizontal="center" vertical="center"/>
      <protection/>
    </xf>
    <xf numFmtId="179" fontId="36" fillId="0" borderId="31" xfId="62" applyNumberFormat="1" applyFont="1" applyBorder="1" applyAlignment="1">
      <alignment horizontal="right" vertical="center"/>
      <protection/>
    </xf>
    <xf numFmtId="179" fontId="36" fillId="0" borderId="32" xfId="62" applyNumberFormat="1" applyFont="1" applyBorder="1" applyAlignment="1">
      <alignment horizontal="right" vertical="center"/>
      <protection/>
    </xf>
    <xf numFmtId="179" fontId="36" fillId="0" borderId="45" xfId="62" applyNumberFormat="1" applyFont="1" applyBorder="1" applyAlignment="1">
      <alignment horizontal="center" vertical="center" wrapText="1"/>
      <protection/>
    </xf>
    <xf numFmtId="179" fontId="37" fillId="0" borderId="31" xfId="62" applyNumberFormat="1" applyFont="1" applyBorder="1" applyAlignment="1">
      <alignment horizontal="center" vertical="center"/>
      <protection/>
    </xf>
    <xf numFmtId="179" fontId="37" fillId="0" borderId="40" xfId="62" applyNumberFormat="1" applyFont="1" applyBorder="1" applyAlignment="1">
      <alignment horizontal="center" vertical="center"/>
      <protection/>
    </xf>
    <xf numFmtId="179" fontId="37" fillId="0" borderId="40" xfId="62" applyNumberFormat="1" applyFont="1" applyBorder="1" applyAlignment="1">
      <alignment horizontal="right" vertical="center"/>
      <protection/>
    </xf>
    <xf numFmtId="179" fontId="37" fillId="0" borderId="41" xfId="62" applyNumberFormat="1" applyFont="1" applyBorder="1" applyAlignment="1">
      <alignment horizontal="right" vertical="center"/>
      <protection/>
    </xf>
    <xf numFmtId="179" fontId="37" fillId="0" borderId="34" xfId="62" applyNumberFormat="1" applyFont="1" applyBorder="1" applyAlignment="1">
      <alignment horizontal="center" vertical="center"/>
      <protection/>
    </xf>
    <xf numFmtId="179" fontId="37" fillId="0" borderId="34" xfId="62" applyNumberFormat="1" applyFont="1" applyBorder="1" applyAlignment="1">
      <alignment horizontal="right" vertical="center"/>
      <protection/>
    </xf>
    <xf numFmtId="179" fontId="37" fillId="0" borderId="35" xfId="62" applyNumberFormat="1" applyFont="1" applyBorder="1" applyAlignment="1">
      <alignment horizontal="right" vertical="center"/>
      <protection/>
    </xf>
    <xf numFmtId="179" fontId="36" fillId="0" borderId="39" xfId="62" applyNumberFormat="1" applyFont="1" applyBorder="1" applyAlignment="1">
      <alignment horizontal="center" vertical="center"/>
      <protection/>
    </xf>
    <xf numFmtId="179" fontId="38" fillId="0" borderId="0" xfId="62" applyNumberFormat="1" applyFont="1" applyAlignment="1">
      <alignment horizontal="center" vertical="center"/>
      <protection/>
    </xf>
    <xf numFmtId="49" fontId="36" fillId="0" borderId="58" xfId="62" applyNumberFormat="1" applyFont="1" applyBorder="1" applyAlignment="1">
      <alignment horizontal="center" vertical="center"/>
      <protection/>
    </xf>
    <xf numFmtId="179" fontId="36" fillId="0" borderId="59" xfId="62" applyNumberFormat="1" applyFont="1" applyBorder="1">
      <alignment vertical="center"/>
      <protection/>
    </xf>
    <xf numFmtId="179" fontId="36" fillId="0" borderId="59" xfId="62" applyNumberFormat="1" applyFont="1" applyBorder="1" applyAlignment="1">
      <alignment horizontal="right" vertical="center"/>
      <protection/>
    </xf>
    <xf numFmtId="179" fontId="65" fillId="0" borderId="40" xfId="62" applyNumberFormat="1" applyFont="1" applyBorder="1" applyAlignment="1">
      <alignment horizontal="right" vertical="center"/>
      <protection/>
    </xf>
    <xf numFmtId="179" fontId="65" fillId="0" borderId="41" xfId="62" applyNumberFormat="1" applyFont="1" applyBorder="1" applyAlignment="1">
      <alignment horizontal="right" vertical="center"/>
      <protection/>
    </xf>
    <xf numFmtId="179" fontId="37" fillId="0" borderId="37" xfId="62" applyNumberFormat="1" applyFont="1" applyBorder="1" applyAlignment="1">
      <alignment horizontal="right" vertical="center"/>
      <protection/>
    </xf>
    <xf numFmtId="179" fontId="37" fillId="0" borderId="38" xfId="62" applyNumberFormat="1" applyFont="1" applyBorder="1" applyAlignment="1">
      <alignment horizontal="right" vertical="center"/>
      <protection/>
    </xf>
    <xf numFmtId="179" fontId="37" fillId="0" borderId="39" xfId="62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zoomScalePageLayoutView="0" workbookViewId="0" topLeftCell="A137">
      <selection activeCell="E147" sqref="E147"/>
    </sheetView>
  </sheetViews>
  <sheetFormatPr defaultColWidth="8.88671875" defaultRowHeight="13.5"/>
  <cols>
    <col min="1" max="1" width="10.77734375" style="93" customWidth="1"/>
    <col min="2" max="2" width="11.3359375" style="93" customWidth="1"/>
    <col min="3" max="3" width="11.6640625" style="93" customWidth="1"/>
    <col min="4" max="4" width="7.21484375" style="93" customWidth="1"/>
    <col min="5" max="5" width="12.3359375" style="94" customWidth="1"/>
    <col min="6" max="6" width="11.77734375" style="94" customWidth="1"/>
    <col min="7" max="7" width="12.5546875" style="94" customWidth="1"/>
    <col min="8" max="8" width="11.10546875" style="94" customWidth="1"/>
    <col min="9" max="16384" width="8.88671875" style="93" customWidth="1"/>
  </cols>
  <sheetData>
    <row r="1" spans="1:8" s="92" customFormat="1" ht="21" customHeight="1">
      <c r="A1" s="91" t="s">
        <v>632</v>
      </c>
      <c r="B1" s="91"/>
      <c r="C1" s="91"/>
      <c r="D1" s="91"/>
      <c r="E1" s="91"/>
      <c r="F1" s="91"/>
      <c r="G1" s="91"/>
      <c r="H1" s="91"/>
    </row>
    <row r="2" spans="1:8" ht="12.75" customHeight="1" thickBot="1">
      <c r="A2" s="93" t="s">
        <v>633</v>
      </c>
      <c r="H2" s="94" t="s">
        <v>634</v>
      </c>
    </row>
    <row r="3" spans="1:8" ht="13.5" customHeight="1">
      <c r="A3" s="95" t="s">
        <v>635</v>
      </c>
      <c r="B3" s="96"/>
      <c r="C3" s="96"/>
      <c r="D3" s="96" t="s">
        <v>636</v>
      </c>
      <c r="E3" s="96" t="s">
        <v>637</v>
      </c>
      <c r="F3" s="96" t="s">
        <v>638</v>
      </c>
      <c r="G3" s="97" t="s">
        <v>639</v>
      </c>
      <c r="H3" s="98" t="s">
        <v>640</v>
      </c>
    </row>
    <row r="4" spans="1:8" ht="12.75" customHeight="1" thickBot="1">
      <c r="A4" s="99" t="s">
        <v>641</v>
      </c>
      <c r="B4" s="100" t="s">
        <v>642</v>
      </c>
      <c r="C4" s="100" t="s">
        <v>643</v>
      </c>
      <c r="D4" s="101"/>
      <c r="E4" s="101"/>
      <c r="F4" s="101"/>
      <c r="G4" s="101"/>
      <c r="H4" s="102"/>
    </row>
    <row r="5" spans="1:8" ht="15" customHeight="1">
      <c r="A5" s="103" t="s">
        <v>644</v>
      </c>
      <c r="B5" s="104" t="s">
        <v>644</v>
      </c>
      <c r="C5" s="104" t="s">
        <v>645</v>
      </c>
      <c r="D5" s="105" t="s">
        <v>646</v>
      </c>
      <c r="E5" s="106">
        <v>113652000</v>
      </c>
      <c r="F5" s="106">
        <v>0</v>
      </c>
      <c r="G5" s="106">
        <v>0</v>
      </c>
      <c r="H5" s="107">
        <f>SUM(E5:G5)</f>
        <v>113652000</v>
      </c>
    </row>
    <row r="6" spans="1:8" ht="15" customHeight="1">
      <c r="A6" s="108"/>
      <c r="B6" s="109"/>
      <c r="C6" s="110"/>
      <c r="D6" s="111" t="s">
        <v>647</v>
      </c>
      <c r="E6" s="112">
        <v>113652000</v>
      </c>
      <c r="F6" s="112">
        <v>0</v>
      </c>
      <c r="G6" s="112">
        <v>0</v>
      </c>
      <c r="H6" s="113">
        <f>SUM(E6:G6)</f>
        <v>113652000</v>
      </c>
    </row>
    <row r="7" spans="1:8" ht="15" customHeight="1">
      <c r="A7" s="108"/>
      <c r="B7" s="109"/>
      <c r="C7" s="110"/>
      <c r="D7" s="111" t="s">
        <v>648</v>
      </c>
      <c r="E7" s="112">
        <f>SUM(E6-E5)</f>
        <v>0</v>
      </c>
      <c r="F7" s="112">
        <f>SUM(F6-F5)</f>
        <v>0</v>
      </c>
      <c r="G7" s="112">
        <f>SUM(G6-G5)</f>
        <v>0</v>
      </c>
      <c r="H7" s="113">
        <f>SUM(H6-H5)</f>
        <v>0</v>
      </c>
    </row>
    <row r="8" spans="1:8" ht="15" customHeight="1">
      <c r="A8" s="108"/>
      <c r="B8" s="114" t="s">
        <v>649</v>
      </c>
      <c r="C8" s="114"/>
      <c r="D8" s="111" t="s">
        <v>646</v>
      </c>
      <c r="E8" s="112">
        <f aca="true" t="shared" si="0" ref="E8:H10">SUM(E5)</f>
        <v>113652000</v>
      </c>
      <c r="F8" s="112">
        <f t="shared" si="0"/>
        <v>0</v>
      </c>
      <c r="G8" s="112">
        <f t="shared" si="0"/>
        <v>0</v>
      </c>
      <c r="H8" s="113">
        <f t="shared" si="0"/>
        <v>113652000</v>
      </c>
    </row>
    <row r="9" spans="1:8" ht="15" customHeight="1">
      <c r="A9" s="108"/>
      <c r="B9" s="114"/>
      <c r="C9" s="114"/>
      <c r="D9" s="111" t="s">
        <v>647</v>
      </c>
      <c r="E9" s="112">
        <f t="shared" si="0"/>
        <v>113652000</v>
      </c>
      <c r="F9" s="112">
        <f t="shared" si="0"/>
        <v>0</v>
      </c>
      <c r="G9" s="112">
        <f t="shared" si="0"/>
        <v>0</v>
      </c>
      <c r="H9" s="113">
        <f t="shared" si="0"/>
        <v>113652000</v>
      </c>
    </row>
    <row r="10" spans="1:8" ht="15" customHeight="1">
      <c r="A10" s="108"/>
      <c r="B10" s="114"/>
      <c r="C10" s="114"/>
      <c r="D10" s="111" t="s">
        <v>648</v>
      </c>
      <c r="E10" s="112">
        <f t="shared" si="0"/>
        <v>0</v>
      </c>
      <c r="F10" s="112">
        <f t="shared" si="0"/>
        <v>0</v>
      </c>
      <c r="G10" s="112">
        <f t="shared" si="0"/>
        <v>0</v>
      </c>
      <c r="H10" s="113">
        <f t="shared" si="0"/>
        <v>0</v>
      </c>
    </row>
    <row r="11" spans="1:8" ht="15" customHeight="1">
      <c r="A11" s="108" t="s">
        <v>650</v>
      </c>
      <c r="B11" s="109" t="s">
        <v>651</v>
      </c>
      <c r="C11" s="109" t="s">
        <v>156</v>
      </c>
      <c r="D11" s="111" t="s">
        <v>646</v>
      </c>
      <c r="E11" s="112">
        <v>0</v>
      </c>
      <c r="F11" s="112">
        <v>0</v>
      </c>
      <c r="G11" s="112">
        <v>8100000</v>
      </c>
      <c r="H11" s="113">
        <f>SUM(E11:G11)</f>
        <v>8100000</v>
      </c>
    </row>
    <row r="12" spans="1:8" ht="15" customHeight="1">
      <c r="A12" s="108"/>
      <c r="B12" s="109"/>
      <c r="C12" s="110"/>
      <c r="D12" s="111" t="s">
        <v>647</v>
      </c>
      <c r="E12" s="112">
        <v>0</v>
      </c>
      <c r="F12" s="112">
        <v>0</v>
      </c>
      <c r="G12" s="112">
        <v>8080333</v>
      </c>
      <c r="H12" s="113">
        <f>SUM(E12:G12)</f>
        <v>8080333</v>
      </c>
    </row>
    <row r="13" spans="1:8" ht="15" customHeight="1">
      <c r="A13" s="108"/>
      <c r="B13" s="109"/>
      <c r="C13" s="110"/>
      <c r="D13" s="111" t="s">
        <v>648</v>
      </c>
      <c r="E13" s="112">
        <f>SUM(E12-E11)</f>
        <v>0</v>
      </c>
      <c r="F13" s="112">
        <f>SUM(F12-F11)</f>
        <v>0</v>
      </c>
      <c r="G13" s="112">
        <f>SUM(G12-G11)</f>
        <v>-19667</v>
      </c>
      <c r="H13" s="113">
        <f>SUM(H12-H11)</f>
        <v>-19667</v>
      </c>
    </row>
    <row r="14" spans="1:8" ht="15" customHeight="1">
      <c r="A14" s="108"/>
      <c r="B14" s="109"/>
      <c r="C14" s="109" t="s">
        <v>157</v>
      </c>
      <c r="D14" s="111" t="s">
        <v>646</v>
      </c>
      <c r="E14" s="112">
        <v>0</v>
      </c>
      <c r="F14" s="112">
        <v>0</v>
      </c>
      <c r="G14" s="112">
        <v>2200000</v>
      </c>
      <c r="H14" s="113">
        <f>SUM(E14:G14)</f>
        <v>2200000</v>
      </c>
    </row>
    <row r="15" spans="1:8" ht="15" customHeight="1">
      <c r="A15" s="108"/>
      <c r="B15" s="109"/>
      <c r="C15" s="110"/>
      <c r="D15" s="111" t="s">
        <v>647</v>
      </c>
      <c r="E15" s="112">
        <v>0</v>
      </c>
      <c r="F15" s="112">
        <v>0</v>
      </c>
      <c r="G15" s="112">
        <v>1750000</v>
      </c>
      <c r="H15" s="113">
        <f>SUM(E15:G15)</f>
        <v>1750000</v>
      </c>
    </row>
    <row r="16" spans="1:8" ht="15" customHeight="1">
      <c r="A16" s="108"/>
      <c r="B16" s="109"/>
      <c r="C16" s="110"/>
      <c r="D16" s="111" t="s">
        <v>648</v>
      </c>
      <c r="E16" s="112">
        <f>SUM(E15-E14)</f>
        <v>0</v>
      </c>
      <c r="F16" s="112">
        <f>SUM(F15-F14)</f>
        <v>0</v>
      </c>
      <c r="G16" s="112">
        <f>SUM(G15-G14)</f>
        <v>-450000</v>
      </c>
      <c r="H16" s="113">
        <f>SUM(H15-H14)</f>
        <v>-450000</v>
      </c>
    </row>
    <row r="17" spans="1:8" ht="15" customHeight="1">
      <c r="A17" s="108"/>
      <c r="B17" s="114" t="s">
        <v>649</v>
      </c>
      <c r="C17" s="114"/>
      <c r="D17" s="111" t="s">
        <v>646</v>
      </c>
      <c r="E17" s="112">
        <f aca="true" t="shared" si="1" ref="E17:H19">SUM(E11,E14)</f>
        <v>0</v>
      </c>
      <c r="F17" s="112">
        <f t="shared" si="1"/>
        <v>0</v>
      </c>
      <c r="G17" s="112">
        <f>SUM(G11,G14)</f>
        <v>10300000</v>
      </c>
      <c r="H17" s="113">
        <f t="shared" si="1"/>
        <v>10300000</v>
      </c>
    </row>
    <row r="18" spans="1:8" ht="15" customHeight="1">
      <c r="A18" s="108"/>
      <c r="B18" s="114"/>
      <c r="C18" s="114"/>
      <c r="D18" s="111" t="s">
        <v>647</v>
      </c>
      <c r="E18" s="112">
        <f t="shared" si="1"/>
        <v>0</v>
      </c>
      <c r="F18" s="112">
        <f t="shared" si="1"/>
        <v>0</v>
      </c>
      <c r="G18" s="112">
        <f t="shared" si="1"/>
        <v>9830333</v>
      </c>
      <c r="H18" s="113">
        <f t="shared" si="1"/>
        <v>9830333</v>
      </c>
    </row>
    <row r="19" spans="1:8" ht="15" customHeight="1">
      <c r="A19" s="108"/>
      <c r="B19" s="114"/>
      <c r="C19" s="114"/>
      <c r="D19" s="111" t="s">
        <v>648</v>
      </c>
      <c r="E19" s="112">
        <f t="shared" si="1"/>
        <v>0</v>
      </c>
      <c r="F19" s="112">
        <f t="shared" si="1"/>
        <v>0</v>
      </c>
      <c r="G19" s="112">
        <f t="shared" si="1"/>
        <v>-469667</v>
      </c>
      <c r="H19" s="113">
        <f t="shared" si="1"/>
        <v>-469667</v>
      </c>
    </row>
    <row r="20" spans="1:8" ht="15" customHeight="1">
      <c r="A20" s="108" t="s">
        <v>652</v>
      </c>
      <c r="B20" s="115" t="s">
        <v>653</v>
      </c>
      <c r="C20" s="110" t="s">
        <v>654</v>
      </c>
      <c r="D20" s="111" t="s">
        <v>646</v>
      </c>
      <c r="E20" s="112">
        <v>0</v>
      </c>
      <c r="F20" s="112">
        <v>0</v>
      </c>
      <c r="G20" s="112">
        <v>0</v>
      </c>
      <c r="H20" s="113">
        <f>SUM(E20:G20)</f>
        <v>0</v>
      </c>
    </row>
    <row r="21" spans="1:8" ht="15" customHeight="1">
      <c r="A21" s="116"/>
      <c r="B21" s="117"/>
      <c r="C21" s="110"/>
      <c r="D21" s="111" t="s">
        <v>647</v>
      </c>
      <c r="E21" s="112">
        <v>0</v>
      </c>
      <c r="F21" s="112">
        <v>0</v>
      </c>
      <c r="G21" s="112">
        <v>0</v>
      </c>
      <c r="H21" s="113">
        <f>SUM(E21:G21)</f>
        <v>0</v>
      </c>
    </row>
    <row r="22" spans="1:8" ht="15" customHeight="1">
      <c r="A22" s="116"/>
      <c r="B22" s="117"/>
      <c r="C22" s="110"/>
      <c r="D22" s="111" t="s">
        <v>648</v>
      </c>
      <c r="E22" s="112">
        <f>SUM(E21-E20)</f>
        <v>0</v>
      </c>
      <c r="F22" s="112">
        <f>SUM(F21-F20)</f>
        <v>0</v>
      </c>
      <c r="G22" s="112">
        <f>SUM(G21-G20)</f>
        <v>0</v>
      </c>
      <c r="H22" s="113">
        <f>SUM(H21-H20)</f>
        <v>0</v>
      </c>
    </row>
    <row r="23" spans="1:8" ht="15" customHeight="1">
      <c r="A23" s="116"/>
      <c r="B23" s="118"/>
      <c r="C23" s="109" t="s">
        <v>655</v>
      </c>
      <c r="D23" s="111" t="s">
        <v>646</v>
      </c>
      <c r="E23" s="112">
        <v>0</v>
      </c>
      <c r="F23" s="112">
        <v>0</v>
      </c>
      <c r="G23" s="112">
        <v>7000000</v>
      </c>
      <c r="H23" s="113">
        <f>SUM(E23:G23)</f>
        <v>7000000</v>
      </c>
    </row>
    <row r="24" spans="1:8" ht="15" customHeight="1">
      <c r="A24" s="116"/>
      <c r="B24" s="118"/>
      <c r="C24" s="110"/>
      <c r="D24" s="111" t="s">
        <v>647</v>
      </c>
      <c r="E24" s="112">
        <v>0</v>
      </c>
      <c r="F24" s="112">
        <v>0</v>
      </c>
      <c r="G24" s="112">
        <v>7000000</v>
      </c>
      <c r="H24" s="113">
        <f>SUM(E24:G24)</f>
        <v>7000000</v>
      </c>
    </row>
    <row r="25" spans="1:8" ht="15" customHeight="1">
      <c r="A25" s="116"/>
      <c r="B25" s="119"/>
      <c r="C25" s="110"/>
      <c r="D25" s="111" t="s">
        <v>648</v>
      </c>
      <c r="E25" s="112">
        <f>SUM(E24-E23)</f>
        <v>0</v>
      </c>
      <c r="F25" s="112">
        <f>SUM(F24-F23)</f>
        <v>0</v>
      </c>
      <c r="G25" s="112">
        <f>SUM(G24-G23)</f>
        <v>0</v>
      </c>
      <c r="H25" s="113">
        <f>SUM(H24-H23)</f>
        <v>0</v>
      </c>
    </row>
    <row r="26" spans="1:8" ht="15" customHeight="1">
      <c r="A26" s="116"/>
      <c r="B26" s="114" t="s">
        <v>649</v>
      </c>
      <c r="C26" s="114"/>
      <c r="D26" s="111" t="s">
        <v>646</v>
      </c>
      <c r="E26" s="112">
        <f>SUM(E20,E23)</f>
        <v>0</v>
      </c>
      <c r="F26" s="112">
        <f>SUM(F20,F23)</f>
        <v>0</v>
      </c>
      <c r="G26" s="112">
        <f>SUM(G20,G23)</f>
        <v>7000000</v>
      </c>
      <c r="H26" s="113">
        <f>SUM(H20,H23)</f>
        <v>7000000</v>
      </c>
    </row>
    <row r="27" spans="1:8" ht="15" customHeight="1">
      <c r="A27" s="116"/>
      <c r="B27" s="114"/>
      <c r="C27" s="114"/>
      <c r="D27" s="111" t="s">
        <v>647</v>
      </c>
      <c r="E27" s="112">
        <f aca="true" t="shared" si="2" ref="E27:H28">SUM(E21,E24)</f>
        <v>0</v>
      </c>
      <c r="F27" s="112">
        <f t="shared" si="2"/>
        <v>0</v>
      </c>
      <c r="G27" s="112">
        <f t="shared" si="2"/>
        <v>7000000</v>
      </c>
      <c r="H27" s="113">
        <f t="shared" si="2"/>
        <v>7000000</v>
      </c>
    </row>
    <row r="28" spans="1:8" ht="15" customHeight="1">
      <c r="A28" s="116"/>
      <c r="B28" s="114"/>
      <c r="C28" s="114"/>
      <c r="D28" s="111" t="s">
        <v>648</v>
      </c>
      <c r="E28" s="112">
        <f t="shared" si="2"/>
        <v>0</v>
      </c>
      <c r="F28" s="112">
        <f t="shared" si="2"/>
        <v>0</v>
      </c>
      <c r="G28" s="112">
        <f t="shared" si="2"/>
        <v>0</v>
      </c>
      <c r="H28" s="113">
        <f t="shared" si="2"/>
        <v>0</v>
      </c>
    </row>
    <row r="29" spans="1:8" ht="15" customHeight="1">
      <c r="A29" s="120" t="s">
        <v>656</v>
      </c>
      <c r="B29" s="115" t="s">
        <v>657</v>
      </c>
      <c r="C29" s="110" t="s">
        <v>658</v>
      </c>
      <c r="D29" s="111" t="s">
        <v>646</v>
      </c>
      <c r="E29" s="112">
        <v>0</v>
      </c>
      <c r="F29" s="112">
        <v>550000</v>
      </c>
      <c r="G29" s="112">
        <v>0</v>
      </c>
      <c r="H29" s="113">
        <f>SUM(E29:G29)</f>
        <v>550000</v>
      </c>
    </row>
    <row r="30" spans="1:8" ht="15" customHeight="1">
      <c r="A30" s="121"/>
      <c r="B30" s="118"/>
      <c r="C30" s="110"/>
      <c r="D30" s="111" t="s">
        <v>647</v>
      </c>
      <c r="E30" s="112">
        <v>0</v>
      </c>
      <c r="F30" s="112">
        <v>545421</v>
      </c>
      <c r="G30" s="112">
        <v>0</v>
      </c>
      <c r="H30" s="113">
        <f>SUM(E30:G30)</f>
        <v>545421</v>
      </c>
    </row>
    <row r="31" spans="1:8" ht="15" customHeight="1">
      <c r="A31" s="121"/>
      <c r="B31" s="118"/>
      <c r="C31" s="110"/>
      <c r="D31" s="111" t="s">
        <v>648</v>
      </c>
      <c r="E31" s="112">
        <f>SUM(E30-E29)</f>
        <v>0</v>
      </c>
      <c r="F31" s="112">
        <f>SUM(F30-F29)</f>
        <v>-4579</v>
      </c>
      <c r="G31" s="112">
        <f>SUM(G30-G29)</f>
        <v>0</v>
      </c>
      <c r="H31" s="113">
        <f>SUM(H30-H29)</f>
        <v>-4579</v>
      </c>
    </row>
    <row r="32" spans="1:8" ht="15" customHeight="1">
      <c r="A32" s="121"/>
      <c r="B32" s="118"/>
      <c r="C32" s="109" t="s">
        <v>659</v>
      </c>
      <c r="D32" s="111" t="s">
        <v>646</v>
      </c>
      <c r="E32" s="112">
        <v>0</v>
      </c>
      <c r="F32" s="112">
        <v>0</v>
      </c>
      <c r="G32" s="112">
        <v>700000</v>
      </c>
      <c r="H32" s="113">
        <f>SUM(E32:G32)</f>
        <v>700000</v>
      </c>
    </row>
    <row r="33" spans="1:8" ht="15" customHeight="1">
      <c r="A33" s="121"/>
      <c r="B33" s="118"/>
      <c r="C33" s="110"/>
      <c r="D33" s="111" t="s">
        <v>647</v>
      </c>
      <c r="E33" s="112">
        <v>0</v>
      </c>
      <c r="F33" s="112">
        <v>0</v>
      </c>
      <c r="G33" s="112">
        <v>694566</v>
      </c>
      <c r="H33" s="113">
        <f>SUM(E33:G33)</f>
        <v>694566</v>
      </c>
    </row>
    <row r="34" spans="1:8" ht="15" customHeight="1">
      <c r="A34" s="121"/>
      <c r="B34" s="119"/>
      <c r="C34" s="110"/>
      <c r="D34" s="111" t="s">
        <v>648</v>
      </c>
      <c r="E34" s="112">
        <f>SUM(E33-E32)</f>
        <v>0</v>
      </c>
      <c r="F34" s="112">
        <f>SUM(F33-F32)</f>
        <v>0</v>
      </c>
      <c r="G34" s="112">
        <f>SUM(G33-G32)</f>
        <v>-5434</v>
      </c>
      <c r="H34" s="113">
        <f>SUM(H33-H32)</f>
        <v>-5434</v>
      </c>
    </row>
    <row r="35" spans="1:8" ht="15" customHeight="1">
      <c r="A35" s="121"/>
      <c r="B35" s="122" t="s">
        <v>649</v>
      </c>
      <c r="C35" s="123"/>
      <c r="D35" s="111" t="s">
        <v>646</v>
      </c>
      <c r="E35" s="112">
        <f>SUM(E29,E32)</f>
        <v>0</v>
      </c>
      <c r="F35" s="112">
        <f>SUM(F29,F32)</f>
        <v>550000</v>
      </c>
      <c r="G35" s="112">
        <f>SUM(G29,G32)</f>
        <v>700000</v>
      </c>
      <c r="H35" s="113">
        <f>SUM(H29,H32)</f>
        <v>1250000</v>
      </c>
    </row>
    <row r="36" spans="1:8" ht="15" customHeight="1">
      <c r="A36" s="121"/>
      <c r="B36" s="124"/>
      <c r="C36" s="123"/>
      <c r="D36" s="111" t="s">
        <v>647</v>
      </c>
      <c r="E36" s="112">
        <f aca="true" t="shared" si="3" ref="E36:H37">SUM(E30,E33)</f>
        <v>0</v>
      </c>
      <c r="F36" s="112">
        <f t="shared" si="3"/>
        <v>545421</v>
      </c>
      <c r="G36" s="112">
        <f t="shared" si="3"/>
        <v>694566</v>
      </c>
      <c r="H36" s="113">
        <f t="shared" si="3"/>
        <v>1239987</v>
      </c>
    </row>
    <row r="37" spans="1:8" ht="15" customHeight="1">
      <c r="A37" s="125"/>
      <c r="B37" s="126"/>
      <c r="C37" s="127"/>
      <c r="D37" s="111" t="s">
        <v>648</v>
      </c>
      <c r="E37" s="112">
        <f t="shared" si="3"/>
        <v>0</v>
      </c>
      <c r="F37" s="112">
        <f t="shared" si="3"/>
        <v>-4579</v>
      </c>
      <c r="G37" s="112">
        <f t="shared" si="3"/>
        <v>-5434</v>
      </c>
      <c r="H37" s="113">
        <f t="shared" si="3"/>
        <v>-10013</v>
      </c>
    </row>
    <row r="38" spans="1:8" ht="15" customHeight="1">
      <c r="A38" s="108" t="s">
        <v>660</v>
      </c>
      <c r="B38" s="110" t="s">
        <v>661</v>
      </c>
      <c r="C38" s="128" t="s">
        <v>662</v>
      </c>
      <c r="D38" s="111" t="s">
        <v>646</v>
      </c>
      <c r="E38" s="112">
        <v>0</v>
      </c>
      <c r="F38" s="112">
        <v>50000</v>
      </c>
      <c r="G38" s="112">
        <v>0</v>
      </c>
      <c r="H38" s="113">
        <f>SUM(E38:G38)</f>
        <v>50000</v>
      </c>
    </row>
    <row r="39" spans="1:8" ht="15" customHeight="1">
      <c r="A39" s="116"/>
      <c r="B39" s="110"/>
      <c r="C39" s="129"/>
      <c r="D39" s="111" t="s">
        <v>647</v>
      </c>
      <c r="E39" s="112">
        <v>0</v>
      </c>
      <c r="F39" s="112">
        <v>3690</v>
      </c>
      <c r="G39" s="112">
        <v>0</v>
      </c>
      <c r="H39" s="113">
        <f>SUM(E39:G39)</f>
        <v>3690</v>
      </c>
    </row>
    <row r="40" spans="1:8" ht="15" customHeight="1">
      <c r="A40" s="116"/>
      <c r="B40" s="110"/>
      <c r="C40" s="104"/>
      <c r="D40" s="111" t="s">
        <v>648</v>
      </c>
      <c r="E40" s="112">
        <f>SUM(E39-E38)</f>
        <v>0</v>
      </c>
      <c r="F40" s="112">
        <f>SUM(F39-F38)</f>
        <v>-46310</v>
      </c>
      <c r="G40" s="112">
        <f>SUM(G39-G38)</f>
        <v>0</v>
      </c>
      <c r="H40" s="113">
        <f>SUM(H39-H38)</f>
        <v>-46310</v>
      </c>
    </row>
    <row r="41" spans="1:8" ht="15" customHeight="1">
      <c r="A41" s="116"/>
      <c r="B41" s="110"/>
      <c r="C41" s="128" t="s">
        <v>663</v>
      </c>
      <c r="D41" s="111" t="s">
        <v>646</v>
      </c>
      <c r="E41" s="112">
        <v>0</v>
      </c>
      <c r="F41" s="112">
        <v>48000</v>
      </c>
      <c r="G41" s="112">
        <v>0</v>
      </c>
      <c r="H41" s="113">
        <f>SUM(E41:G41)</f>
        <v>48000</v>
      </c>
    </row>
    <row r="42" spans="1:8" ht="15" customHeight="1">
      <c r="A42" s="116"/>
      <c r="B42" s="110"/>
      <c r="C42" s="129"/>
      <c r="D42" s="111" t="s">
        <v>647</v>
      </c>
      <c r="E42" s="112">
        <v>0</v>
      </c>
      <c r="F42" s="112">
        <v>16700</v>
      </c>
      <c r="G42" s="112">
        <v>0</v>
      </c>
      <c r="H42" s="113">
        <f>SUM(E42:G42)</f>
        <v>16700</v>
      </c>
    </row>
    <row r="43" spans="1:8" ht="15" customHeight="1">
      <c r="A43" s="116"/>
      <c r="B43" s="110"/>
      <c r="C43" s="104"/>
      <c r="D43" s="111" t="s">
        <v>648</v>
      </c>
      <c r="E43" s="112">
        <f>SUM(E42-E41)</f>
        <v>0</v>
      </c>
      <c r="F43" s="112">
        <f>SUM(F42-F41)</f>
        <v>-31300</v>
      </c>
      <c r="G43" s="112">
        <f>SUM(G42-G41)</f>
        <v>0</v>
      </c>
      <c r="H43" s="113">
        <f>SUM(H42-H41)</f>
        <v>-31300</v>
      </c>
    </row>
    <row r="44" spans="1:8" ht="15" customHeight="1">
      <c r="A44" s="116"/>
      <c r="B44" s="110"/>
      <c r="C44" s="128" t="s">
        <v>664</v>
      </c>
      <c r="D44" s="111" t="s">
        <v>646</v>
      </c>
      <c r="E44" s="112">
        <v>0</v>
      </c>
      <c r="F44" s="112">
        <v>100000</v>
      </c>
      <c r="G44" s="112">
        <v>0</v>
      </c>
      <c r="H44" s="113">
        <f>SUM(E44:G44)</f>
        <v>100000</v>
      </c>
    </row>
    <row r="45" spans="1:8" ht="15" customHeight="1">
      <c r="A45" s="116"/>
      <c r="B45" s="110"/>
      <c r="C45" s="129"/>
      <c r="D45" s="111" t="s">
        <v>647</v>
      </c>
      <c r="E45" s="112">
        <v>0</v>
      </c>
      <c r="F45" s="112">
        <v>0</v>
      </c>
      <c r="G45" s="112">
        <v>0</v>
      </c>
      <c r="H45" s="113">
        <f>SUM(E45:G45)</f>
        <v>0</v>
      </c>
    </row>
    <row r="46" spans="1:8" ht="15" customHeight="1">
      <c r="A46" s="116"/>
      <c r="B46" s="110"/>
      <c r="C46" s="104"/>
      <c r="D46" s="111" t="s">
        <v>648</v>
      </c>
      <c r="E46" s="112">
        <f>SUM(E45-E44)</f>
        <v>0</v>
      </c>
      <c r="F46" s="112">
        <f>SUM(F45-F44)</f>
        <v>-100000</v>
      </c>
      <c r="G46" s="112">
        <f>SUM(G45-G44)</f>
        <v>0</v>
      </c>
      <c r="H46" s="113">
        <f>SUM(H45-H44)</f>
        <v>-100000</v>
      </c>
    </row>
    <row r="47" spans="1:8" ht="15" customHeight="1">
      <c r="A47" s="116"/>
      <c r="B47" s="114" t="s">
        <v>649</v>
      </c>
      <c r="C47" s="114"/>
      <c r="D47" s="111" t="s">
        <v>646</v>
      </c>
      <c r="E47" s="112">
        <f>SUM(E38,E44)</f>
        <v>0</v>
      </c>
      <c r="F47" s="112">
        <f>SUM(F38,F41,F44)</f>
        <v>198000</v>
      </c>
      <c r="G47" s="112">
        <f>SUM(G38,G44)</f>
        <v>0</v>
      </c>
      <c r="H47" s="113">
        <f>SUM(H38,H41,H44)</f>
        <v>198000</v>
      </c>
    </row>
    <row r="48" spans="1:8" ht="15" customHeight="1">
      <c r="A48" s="116"/>
      <c r="B48" s="114"/>
      <c r="C48" s="114"/>
      <c r="D48" s="111" t="s">
        <v>647</v>
      </c>
      <c r="E48" s="112">
        <f>SUM(E39,E45)</f>
        <v>0</v>
      </c>
      <c r="F48" s="112">
        <f>SUM(F39,F42,F45)</f>
        <v>20390</v>
      </c>
      <c r="G48" s="112">
        <f>SUM(G39,G45)</f>
        <v>0</v>
      </c>
      <c r="H48" s="113">
        <f>SUM(H39,H42,H45)</f>
        <v>20390</v>
      </c>
    </row>
    <row r="49" spans="1:8" ht="15" customHeight="1" thickBot="1">
      <c r="A49" s="130"/>
      <c r="B49" s="131"/>
      <c r="C49" s="131"/>
      <c r="D49" s="132" t="s">
        <v>648</v>
      </c>
      <c r="E49" s="133">
        <f>SUM(E40,E46)</f>
        <v>0</v>
      </c>
      <c r="F49" s="133">
        <f>SUM(F40,F43,F46)</f>
        <v>-177610</v>
      </c>
      <c r="G49" s="133">
        <f>SUM(G40,G46)</f>
        <v>0</v>
      </c>
      <c r="H49" s="134">
        <f>SUM(H40,H43,H46)</f>
        <v>-177610</v>
      </c>
    </row>
    <row r="50" spans="1:8" ht="15" customHeight="1" thickBot="1">
      <c r="A50" s="135" t="s">
        <v>665</v>
      </c>
      <c r="B50" s="136"/>
      <c r="C50" s="136"/>
      <c r="D50" s="137" t="s">
        <v>646</v>
      </c>
      <c r="E50" s="138">
        <f aca="true" t="shared" si="4" ref="E50:H52">SUM(E8,E17,E26,E35,E47)</f>
        <v>113652000</v>
      </c>
      <c r="F50" s="138">
        <f t="shared" si="4"/>
        <v>748000</v>
      </c>
      <c r="G50" s="138">
        <f t="shared" si="4"/>
        <v>18000000</v>
      </c>
      <c r="H50" s="139">
        <f t="shared" si="4"/>
        <v>132400000</v>
      </c>
    </row>
    <row r="51" spans="1:8" ht="15" customHeight="1" thickBot="1">
      <c r="A51" s="140"/>
      <c r="B51" s="114"/>
      <c r="C51" s="114"/>
      <c r="D51" s="141" t="s">
        <v>647</v>
      </c>
      <c r="E51" s="138">
        <f t="shared" si="4"/>
        <v>113652000</v>
      </c>
      <c r="F51" s="138">
        <f>SUM(F9,F18,F27,F36,F48)</f>
        <v>565811</v>
      </c>
      <c r="G51" s="138">
        <f t="shared" si="4"/>
        <v>17524899</v>
      </c>
      <c r="H51" s="139">
        <f>SUM(H9,H18,H27,H36,H48)</f>
        <v>131742710</v>
      </c>
    </row>
    <row r="52" spans="1:8" ht="15" customHeight="1" thickBot="1">
      <c r="A52" s="142"/>
      <c r="B52" s="143"/>
      <c r="C52" s="143"/>
      <c r="D52" s="144" t="s">
        <v>648</v>
      </c>
      <c r="E52" s="145">
        <f t="shared" si="4"/>
        <v>0</v>
      </c>
      <c r="F52" s="145">
        <f t="shared" si="4"/>
        <v>-182189</v>
      </c>
      <c r="G52" s="145">
        <f t="shared" si="4"/>
        <v>-475101</v>
      </c>
      <c r="H52" s="146">
        <f t="shared" si="4"/>
        <v>-657290</v>
      </c>
    </row>
    <row r="53" spans="1:8" ht="14.25" customHeight="1">
      <c r="A53" s="147" t="s">
        <v>666</v>
      </c>
      <c r="B53" s="147"/>
      <c r="C53" s="147"/>
      <c r="D53" s="147"/>
      <c r="E53" s="147"/>
      <c r="F53" s="147"/>
      <c r="G53" s="147"/>
      <c r="H53" s="147"/>
    </row>
    <row r="54" spans="1:8" ht="12.75" customHeight="1" thickBot="1">
      <c r="A54" s="93" t="s">
        <v>667</v>
      </c>
      <c r="H54" s="94" t="s">
        <v>634</v>
      </c>
    </row>
    <row r="55" spans="1:8" ht="12.75" customHeight="1">
      <c r="A55" s="95" t="s">
        <v>635</v>
      </c>
      <c r="B55" s="96"/>
      <c r="C55" s="96"/>
      <c r="D55" s="96" t="s">
        <v>636</v>
      </c>
      <c r="E55" s="97" t="s">
        <v>637</v>
      </c>
      <c r="F55" s="96" t="s">
        <v>638</v>
      </c>
      <c r="G55" s="96" t="s">
        <v>639</v>
      </c>
      <c r="H55" s="98" t="s">
        <v>640</v>
      </c>
    </row>
    <row r="56" spans="1:8" ht="12.75" customHeight="1" thickBot="1">
      <c r="A56" s="99" t="s">
        <v>641</v>
      </c>
      <c r="B56" s="100" t="s">
        <v>642</v>
      </c>
      <c r="C56" s="100" t="s">
        <v>643</v>
      </c>
      <c r="D56" s="101"/>
      <c r="E56" s="101"/>
      <c r="F56" s="101"/>
      <c r="G56" s="101"/>
      <c r="H56" s="102"/>
    </row>
    <row r="57" spans="1:8" ht="12.75" customHeight="1">
      <c r="A57" s="103" t="s">
        <v>668</v>
      </c>
      <c r="B57" s="104" t="s">
        <v>669</v>
      </c>
      <c r="C57" s="104" t="s">
        <v>670</v>
      </c>
      <c r="D57" s="105" t="s">
        <v>646</v>
      </c>
      <c r="E57" s="106">
        <v>74846200</v>
      </c>
      <c r="F57" s="106">
        <v>0</v>
      </c>
      <c r="G57" s="106">
        <v>0</v>
      </c>
      <c r="H57" s="107">
        <f>SUM(E57:G57)</f>
        <v>74846200</v>
      </c>
    </row>
    <row r="58" spans="1:8" ht="12.75" customHeight="1">
      <c r="A58" s="108"/>
      <c r="B58" s="109"/>
      <c r="C58" s="110"/>
      <c r="D58" s="111" t="s">
        <v>647</v>
      </c>
      <c r="E58" s="112">
        <v>74846200</v>
      </c>
      <c r="F58" s="112">
        <v>0</v>
      </c>
      <c r="G58" s="112">
        <v>0</v>
      </c>
      <c r="H58" s="113">
        <f>SUM(E58:G58)</f>
        <v>74846200</v>
      </c>
    </row>
    <row r="59" spans="1:8" ht="12.75" customHeight="1">
      <c r="A59" s="108"/>
      <c r="B59" s="109"/>
      <c r="C59" s="110"/>
      <c r="D59" s="111" t="s">
        <v>648</v>
      </c>
      <c r="E59" s="112">
        <f>SUM(E58-E57)</f>
        <v>0</v>
      </c>
      <c r="F59" s="112">
        <f>SUM(F58-F57)</f>
        <v>0</v>
      </c>
      <c r="G59" s="112">
        <f>SUM(G58-G57)</f>
        <v>0</v>
      </c>
      <c r="H59" s="113">
        <f>SUM(H58-H57)</f>
        <v>0</v>
      </c>
    </row>
    <row r="60" spans="1:8" ht="12.75" customHeight="1">
      <c r="A60" s="108"/>
      <c r="B60" s="109"/>
      <c r="C60" s="109" t="s">
        <v>671</v>
      </c>
      <c r="D60" s="111" t="s">
        <v>646</v>
      </c>
      <c r="E60" s="112">
        <v>7736820</v>
      </c>
      <c r="F60" s="112">
        <v>0</v>
      </c>
      <c r="G60" s="112">
        <v>0</v>
      </c>
      <c r="H60" s="113">
        <f>SUM(E60:G60)</f>
        <v>7736820</v>
      </c>
    </row>
    <row r="61" spans="1:8" ht="12.75" customHeight="1">
      <c r="A61" s="108"/>
      <c r="B61" s="109"/>
      <c r="C61" s="110"/>
      <c r="D61" s="111" t="s">
        <v>647</v>
      </c>
      <c r="E61" s="112">
        <v>7736820</v>
      </c>
      <c r="F61" s="112">
        <v>0</v>
      </c>
      <c r="G61" s="112">
        <v>0</v>
      </c>
      <c r="H61" s="113">
        <f>SUM(E61:G61)</f>
        <v>7736820</v>
      </c>
    </row>
    <row r="62" spans="1:8" ht="12.75" customHeight="1">
      <c r="A62" s="108"/>
      <c r="B62" s="109"/>
      <c r="C62" s="110"/>
      <c r="D62" s="111" t="s">
        <v>648</v>
      </c>
      <c r="E62" s="112">
        <f>SUM(E61-E60)</f>
        <v>0</v>
      </c>
      <c r="F62" s="112">
        <f>SUM(F61-F60)</f>
        <v>0</v>
      </c>
      <c r="G62" s="112">
        <f>SUM(G61-G60)</f>
        <v>0</v>
      </c>
      <c r="H62" s="113">
        <f>SUM(H61-H60)</f>
        <v>0</v>
      </c>
    </row>
    <row r="63" spans="1:8" ht="12.75" customHeight="1">
      <c r="A63" s="108"/>
      <c r="B63" s="109"/>
      <c r="C63" s="109" t="s">
        <v>672</v>
      </c>
      <c r="D63" s="111" t="s">
        <v>646</v>
      </c>
      <c r="E63" s="112">
        <v>7908910</v>
      </c>
      <c r="F63" s="112">
        <v>0</v>
      </c>
      <c r="G63" s="112">
        <v>-319819</v>
      </c>
      <c r="H63" s="113">
        <f>SUM(E63:G63)</f>
        <v>7589091</v>
      </c>
    </row>
    <row r="64" spans="1:8" ht="12.75" customHeight="1">
      <c r="A64" s="108"/>
      <c r="B64" s="109"/>
      <c r="C64" s="110"/>
      <c r="D64" s="111" t="s">
        <v>647</v>
      </c>
      <c r="E64" s="112">
        <v>7908910</v>
      </c>
      <c r="F64" s="112">
        <v>0</v>
      </c>
      <c r="G64" s="112">
        <v>-319819</v>
      </c>
      <c r="H64" s="113">
        <f>SUM(E64:G64)</f>
        <v>7589091</v>
      </c>
    </row>
    <row r="65" spans="1:8" ht="12.75" customHeight="1">
      <c r="A65" s="108"/>
      <c r="B65" s="109"/>
      <c r="C65" s="110"/>
      <c r="D65" s="111" t="s">
        <v>648</v>
      </c>
      <c r="E65" s="112">
        <f>SUM(E64-E63)</f>
        <v>0</v>
      </c>
      <c r="F65" s="112">
        <f>SUM(F64-F63)</f>
        <v>0</v>
      </c>
      <c r="G65" s="112">
        <f>SUM(G64-G63)</f>
        <v>0</v>
      </c>
      <c r="H65" s="113">
        <f>SUM(H64-H63)</f>
        <v>0</v>
      </c>
    </row>
    <row r="66" spans="1:8" ht="12.75" customHeight="1">
      <c r="A66" s="108"/>
      <c r="B66" s="109"/>
      <c r="C66" s="109" t="s">
        <v>673</v>
      </c>
      <c r="D66" s="111" t="s">
        <v>646</v>
      </c>
      <c r="E66" s="112">
        <v>8160070</v>
      </c>
      <c r="F66" s="112">
        <v>0</v>
      </c>
      <c r="G66" s="112">
        <v>0</v>
      </c>
      <c r="H66" s="113">
        <f>SUM(E66:G66)</f>
        <v>8160070</v>
      </c>
    </row>
    <row r="67" spans="1:8" ht="12.75" customHeight="1">
      <c r="A67" s="108"/>
      <c r="B67" s="109"/>
      <c r="C67" s="110"/>
      <c r="D67" s="111" t="s">
        <v>647</v>
      </c>
      <c r="E67" s="112">
        <v>8160070</v>
      </c>
      <c r="F67" s="112">
        <v>0</v>
      </c>
      <c r="G67" s="112">
        <v>0</v>
      </c>
      <c r="H67" s="113">
        <f>SUM(E67:G67)</f>
        <v>8160070</v>
      </c>
    </row>
    <row r="68" spans="1:8" ht="12.75" customHeight="1">
      <c r="A68" s="108"/>
      <c r="B68" s="109"/>
      <c r="C68" s="110"/>
      <c r="D68" s="111" t="s">
        <v>648</v>
      </c>
      <c r="E68" s="112">
        <f>SUM(E67-E66)</f>
        <v>0</v>
      </c>
      <c r="F68" s="112">
        <f>SUM(F67-F66)</f>
        <v>0</v>
      </c>
      <c r="G68" s="112">
        <f>SUM(G67-G66)</f>
        <v>0</v>
      </c>
      <c r="H68" s="113">
        <f>SUM(H67-H66)</f>
        <v>0</v>
      </c>
    </row>
    <row r="69" spans="1:8" ht="12.75" customHeight="1">
      <c r="A69" s="108"/>
      <c r="B69" s="109"/>
      <c r="C69" s="109" t="s">
        <v>674</v>
      </c>
      <c r="D69" s="111" t="s">
        <v>646</v>
      </c>
      <c r="E69" s="112">
        <v>0</v>
      </c>
      <c r="F69" s="112">
        <v>200000</v>
      </c>
      <c r="G69" s="112">
        <v>0</v>
      </c>
      <c r="H69" s="113">
        <f>SUM(E69:G69)</f>
        <v>200000</v>
      </c>
    </row>
    <row r="70" spans="1:8" ht="12.75" customHeight="1">
      <c r="A70" s="108"/>
      <c r="B70" s="109"/>
      <c r="C70" s="110"/>
      <c r="D70" s="111" t="s">
        <v>647</v>
      </c>
      <c r="E70" s="112">
        <v>0</v>
      </c>
      <c r="F70" s="112">
        <v>200000</v>
      </c>
      <c r="G70" s="112">
        <v>0</v>
      </c>
      <c r="H70" s="113">
        <f>SUM(E70:G70)</f>
        <v>200000</v>
      </c>
    </row>
    <row r="71" spans="1:8" ht="12.75" customHeight="1">
      <c r="A71" s="108"/>
      <c r="B71" s="109"/>
      <c r="C71" s="110"/>
      <c r="D71" s="111" t="s">
        <v>648</v>
      </c>
      <c r="E71" s="112">
        <f>SUM(E70-E69)</f>
        <v>0</v>
      </c>
      <c r="F71" s="112">
        <f>SUM(F70-F69)</f>
        <v>0</v>
      </c>
      <c r="G71" s="112">
        <f>SUM(G70-G69)</f>
        <v>0</v>
      </c>
      <c r="H71" s="113">
        <f>SUM(H70-H69)</f>
        <v>0</v>
      </c>
    </row>
    <row r="72" spans="1:8" ht="12.75" customHeight="1">
      <c r="A72" s="108"/>
      <c r="B72" s="109"/>
      <c r="C72" s="148" t="s">
        <v>675</v>
      </c>
      <c r="D72" s="111" t="s">
        <v>646</v>
      </c>
      <c r="E72" s="112">
        <f>SUM(E57,E60,E63,E66,E69)</f>
        <v>98652000</v>
      </c>
      <c r="F72" s="112">
        <f>SUM(F57,F60,F63,F66,F69)</f>
        <v>200000</v>
      </c>
      <c r="G72" s="112">
        <f>SUM(G57,G60,G63,G66,G69)</f>
        <v>-319819</v>
      </c>
      <c r="H72" s="113">
        <f>SUM(H57,H60,H63,H66,H69)</f>
        <v>98532181</v>
      </c>
    </row>
    <row r="73" spans="1:8" ht="12.75" customHeight="1">
      <c r="A73" s="108"/>
      <c r="B73" s="109"/>
      <c r="C73" s="114"/>
      <c r="D73" s="111" t="s">
        <v>647</v>
      </c>
      <c r="E73" s="112">
        <f>SUM(E58,E61,E64,E67,E70)</f>
        <v>98652000</v>
      </c>
      <c r="F73" s="112">
        <f aca="true" t="shared" si="5" ref="E73:I74">SUM(F58,F61,F64,F67,F70)</f>
        <v>200000</v>
      </c>
      <c r="G73" s="112">
        <f t="shared" si="5"/>
        <v>-319819</v>
      </c>
      <c r="H73" s="113">
        <f t="shared" si="5"/>
        <v>98532181</v>
      </c>
    </row>
    <row r="74" spans="1:8" ht="12.75" customHeight="1">
      <c r="A74" s="108"/>
      <c r="B74" s="109"/>
      <c r="C74" s="114"/>
      <c r="D74" s="111" t="s">
        <v>648</v>
      </c>
      <c r="E74" s="112">
        <f t="shared" si="5"/>
        <v>0</v>
      </c>
      <c r="F74" s="112">
        <f t="shared" si="5"/>
        <v>0</v>
      </c>
      <c r="G74" s="112">
        <f t="shared" si="5"/>
        <v>0</v>
      </c>
      <c r="H74" s="113">
        <f t="shared" si="5"/>
        <v>0</v>
      </c>
    </row>
    <row r="75" spans="1:8" ht="12.75" customHeight="1">
      <c r="A75" s="108"/>
      <c r="B75" s="128" t="s">
        <v>676</v>
      </c>
      <c r="C75" s="109" t="s">
        <v>677</v>
      </c>
      <c r="D75" s="111" t="s">
        <v>646</v>
      </c>
      <c r="E75" s="112">
        <v>0</v>
      </c>
      <c r="F75" s="112">
        <v>200000</v>
      </c>
      <c r="G75" s="112">
        <v>0</v>
      </c>
      <c r="H75" s="113">
        <f aca="true" t="shared" si="6" ref="H75:H110">SUM(E75:G75)</f>
        <v>200000</v>
      </c>
    </row>
    <row r="76" spans="1:8" ht="12.75" customHeight="1">
      <c r="A76" s="108"/>
      <c r="B76" s="129"/>
      <c r="C76" s="110"/>
      <c r="D76" s="111" t="s">
        <v>647</v>
      </c>
      <c r="E76" s="112">
        <v>0</v>
      </c>
      <c r="F76" s="112">
        <v>0</v>
      </c>
      <c r="G76" s="112">
        <v>0</v>
      </c>
      <c r="H76" s="113">
        <f t="shared" si="6"/>
        <v>0</v>
      </c>
    </row>
    <row r="77" spans="1:8" ht="12.75" customHeight="1">
      <c r="A77" s="108"/>
      <c r="B77" s="129"/>
      <c r="C77" s="110"/>
      <c r="D77" s="111" t="s">
        <v>648</v>
      </c>
      <c r="E77" s="112">
        <f>SUM(E76-E75)</f>
        <v>0</v>
      </c>
      <c r="F77" s="112">
        <f>SUM(F76-F75)</f>
        <v>-200000</v>
      </c>
      <c r="G77" s="112">
        <f>SUM(G76-G75)</f>
        <v>0</v>
      </c>
      <c r="H77" s="113">
        <f t="shared" si="6"/>
        <v>-200000</v>
      </c>
    </row>
    <row r="78" spans="1:8" ht="12.75" customHeight="1">
      <c r="A78" s="108"/>
      <c r="B78" s="129"/>
      <c r="C78" s="110" t="s">
        <v>678</v>
      </c>
      <c r="D78" s="111" t="s">
        <v>646</v>
      </c>
      <c r="E78" s="112">
        <v>0</v>
      </c>
      <c r="F78" s="112">
        <v>0</v>
      </c>
      <c r="G78" s="112">
        <v>0</v>
      </c>
      <c r="H78" s="113">
        <f>SUM(E78:G78)</f>
        <v>0</v>
      </c>
    </row>
    <row r="79" spans="1:8" ht="12.75" customHeight="1">
      <c r="A79" s="108"/>
      <c r="B79" s="129"/>
      <c r="C79" s="110"/>
      <c r="D79" s="111" t="s">
        <v>647</v>
      </c>
      <c r="E79" s="112">
        <v>0</v>
      </c>
      <c r="F79" s="112">
        <v>0</v>
      </c>
      <c r="G79" s="112">
        <v>0</v>
      </c>
      <c r="H79" s="113">
        <f>SUM(E79:G79)</f>
        <v>0</v>
      </c>
    </row>
    <row r="80" spans="1:8" ht="12.75" customHeight="1">
      <c r="A80" s="108"/>
      <c r="B80" s="129"/>
      <c r="C80" s="110"/>
      <c r="D80" s="111" t="s">
        <v>648</v>
      </c>
      <c r="E80" s="112">
        <f>SUM(E79-E78)</f>
        <v>0</v>
      </c>
      <c r="F80" s="112">
        <f>SUM(F79-F78)</f>
        <v>0</v>
      </c>
      <c r="G80" s="112">
        <f>SUM(G79-G78)</f>
        <v>0</v>
      </c>
      <c r="H80" s="113">
        <f>SUM(E80:G80)</f>
        <v>0</v>
      </c>
    </row>
    <row r="81" spans="1:8" ht="12.75" customHeight="1">
      <c r="A81" s="108"/>
      <c r="B81" s="129"/>
      <c r="C81" s="110" t="s">
        <v>679</v>
      </c>
      <c r="D81" s="111" t="s">
        <v>646</v>
      </c>
      <c r="E81" s="112">
        <v>0</v>
      </c>
      <c r="F81" s="112">
        <v>248000</v>
      </c>
      <c r="G81" s="112">
        <v>0</v>
      </c>
      <c r="H81" s="113">
        <f t="shared" si="6"/>
        <v>248000</v>
      </c>
    </row>
    <row r="82" spans="1:8" ht="12.75" customHeight="1">
      <c r="A82" s="108"/>
      <c r="B82" s="129"/>
      <c r="C82" s="110"/>
      <c r="D82" s="111" t="s">
        <v>647</v>
      </c>
      <c r="E82" s="112">
        <v>0</v>
      </c>
      <c r="F82" s="112">
        <v>0</v>
      </c>
      <c r="G82" s="112">
        <v>0</v>
      </c>
      <c r="H82" s="113">
        <f t="shared" si="6"/>
        <v>0</v>
      </c>
    </row>
    <row r="83" spans="1:8" ht="12.75" customHeight="1">
      <c r="A83" s="108"/>
      <c r="B83" s="129"/>
      <c r="C83" s="110"/>
      <c r="D83" s="111" t="s">
        <v>648</v>
      </c>
      <c r="E83" s="112">
        <f>SUM(E82-E81)</f>
        <v>0</v>
      </c>
      <c r="F83" s="112">
        <f>SUM(F82-F81)</f>
        <v>-248000</v>
      </c>
      <c r="G83" s="112">
        <f>SUM(G82-G81)</f>
        <v>0</v>
      </c>
      <c r="H83" s="113">
        <f t="shared" si="6"/>
        <v>-248000</v>
      </c>
    </row>
    <row r="84" spans="1:8" ht="12.75" customHeight="1">
      <c r="A84" s="108"/>
      <c r="B84" s="129"/>
      <c r="C84" s="148" t="s">
        <v>675</v>
      </c>
      <c r="D84" s="111" t="s">
        <v>646</v>
      </c>
      <c r="E84" s="112">
        <f>SUM(E75,E78,E81)</f>
        <v>0</v>
      </c>
      <c r="F84" s="112">
        <f>SUM(F75,F78,F81)</f>
        <v>448000</v>
      </c>
      <c r="G84" s="112">
        <f>SUM(G75,G78,G81)</f>
        <v>0</v>
      </c>
      <c r="H84" s="113">
        <f>SUM(H75,H78,H81)</f>
        <v>448000</v>
      </c>
    </row>
    <row r="85" spans="1:8" ht="12.75" customHeight="1">
      <c r="A85" s="108"/>
      <c r="B85" s="129"/>
      <c r="C85" s="114"/>
      <c r="D85" s="111" t="s">
        <v>647</v>
      </c>
      <c r="E85" s="112">
        <f aca="true" t="shared" si="7" ref="E85:H86">SUM(E76,E79,E82)</f>
        <v>0</v>
      </c>
      <c r="F85" s="112">
        <f>SUM(F76,F79,F82)</f>
        <v>0</v>
      </c>
      <c r="G85" s="112">
        <f t="shared" si="7"/>
        <v>0</v>
      </c>
      <c r="H85" s="113">
        <f t="shared" si="7"/>
        <v>0</v>
      </c>
    </row>
    <row r="86" spans="1:8" ht="12.75" customHeight="1">
      <c r="A86" s="108"/>
      <c r="B86" s="104"/>
      <c r="C86" s="114"/>
      <c r="D86" s="111" t="s">
        <v>648</v>
      </c>
      <c r="E86" s="112">
        <f t="shared" si="7"/>
        <v>0</v>
      </c>
      <c r="F86" s="112">
        <f t="shared" si="7"/>
        <v>-448000</v>
      </c>
      <c r="G86" s="112">
        <f t="shared" si="7"/>
        <v>0</v>
      </c>
      <c r="H86" s="113">
        <f t="shared" si="7"/>
        <v>-448000</v>
      </c>
    </row>
    <row r="87" spans="1:8" ht="12.75" customHeight="1">
      <c r="A87" s="108"/>
      <c r="B87" s="128" t="s">
        <v>680</v>
      </c>
      <c r="C87" s="110" t="s">
        <v>681</v>
      </c>
      <c r="D87" s="111" t="s">
        <v>646</v>
      </c>
      <c r="E87" s="112">
        <v>0</v>
      </c>
      <c r="F87" s="112">
        <v>0</v>
      </c>
      <c r="G87" s="112">
        <v>100000</v>
      </c>
      <c r="H87" s="113">
        <f t="shared" si="6"/>
        <v>100000</v>
      </c>
    </row>
    <row r="88" spans="1:8" ht="12.75" customHeight="1">
      <c r="A88" s="108"/>
      <c r="B88" s="117"/>
      <c r="C88" s="110"/>
      <c r="D88" s="111" t="s">
        <v>647</v>
      </c>
      <c r="E88" s="112">
        <v>0</v>
      </c>
      <c r="F88" s="112">
        <v>0</v>
      </c>
      <c r="G88" s="112">
        <v>0</v>
      </c>
      <c r="H88" s="113">
        <f t="shared" si="6"/>
        <v>0</v>
      </c>
    </row>
    <row r="89" spans="1:8" ht="12.75" customHeight="1">
      <c r="A89" s="108"/>
      <c r="B89" s="117"/>
      <c r="C89" s="110"/>
      <c r="D89" s="111" t="s">
        <v>648</v>
      </c>
      <c r="E89" s="112">
        <f>SUM(E88-E87)</f>
        <v>0</v>
      </c>
      <c r="F89" s="112">
        <f>SUM(F88-F87)</f>
        <v>0</v>
      </c>
      <c r="G89" s="112">
        <f>SUM(G88-G87)</f>
        <v>-100000</v>
      </c>
      <c r="H89" s="113">
        <f t="shared" si="6"/>
        <v>-100000</v>
      </c>
    </row>
    <row r="90" spans="1:8" ht="12.75" customHeight="1">
      <c r="A90" s="108"/>
      <c r="B90" s="117"/>
      <c r="C90" s="109" t="s">
        <v>682</v>
      </c>
      <c r="D90" s="111" t="s">
        <v>646</v>
      </c>
      <c r="E90" s="112">
        <v>1696610</v>
      </c>
      <c r="F90" s="112">
        <v>0</v>
      </c>
      <c r="G90" s="112">
        <v>1626700</v>
      </c>
      <c r="H90" s="113">
        <f t="shared" si="6"/>
        <v>3323310</v>
      </c>
    </row>
    <row r="91" spans="1:8" ht="12.75" customHeight="1">
      <c r="A91" s="108"/>
      <c r="B91" s="117"/>
      <c r="C91" s="110"/>
      <c r="D91" s="111" t="s">
        <v>647</v>
      </c>
      <c r="E91" s="112">
        <v>1814320</v>
      </c>
      <c r="F91" s="112">
        <v>0</v>
      </c>
      <c r="G91" s="112">
        <v>1469137</v>
      </c>
      <c r="H91" s="113">
        <f t="shared" si="6"/>
        <v>3283457</v>
      </c>
    </row>
    <row r="92" spans="1:8" ht="12.75" customHeight="1">
      <c r="A92" s="108"/>
      <c r="B92" s="117"/>
      <c r="C92" s="110"/>
      <c r="D92" s="111" t="s">
        <v>648</v>
      </c>
      <c r="E92" s="112">
        <f>SUM(E91-E90)</f>
        <v>117710</v>
      </c>
      <c r="F92" s="112">
        <f>SUM(F91-F90)</f>
        <v>0</v>
      </c>
      <c r="G92" s="112">
        <f>SUM(G91-G90)</f>
        <v>-157563</v>
      </c>
      <c r="H92" s="113">
        <f t="shared" si="6"/>
        <v>-39853</v>
      </c>
    </row>
    <row r="93" spans="1:8" ht="12.75" customHeight="1">
      <c r="A93" s="108"/>
      <c r="B93" s="117"/>
      <c r="C93" s="110" t="s">
        <v>683</v>
      </c>
      <c r="D93" s="111" t="s">
        <v>646</v>
      </c>
      <c r="E93" s="112">
        <v>484640</v>
      </c>
      <c r="F93" s="112">
        <v>0</v>
      </c>
      <c r="G93" s="112">
        <v>232660</v>
      </c>
      <c r="H93" s="113">
        <f t="shared" si="6"/>
        <v>717300</v>
      </c>
    </row>
    <row r="94" spans="1:8" ht="12.75" customHeight="1">
      <c r="A94" s="108"/>
      <c r="B94" s="117"/>
      <c r="C94" s="110"/>
      <c r="D94" s="111" t="s">
        <v>647</v>
      </c>
      <c r="E94" s="112">
        <v>484640</v>
      </c>
      <c r="F94" s="112">
        <v>0</v>
      </c>
      <c r="G94" s="112">
        <v>232470</v>
      </c>
      <c r="H94" s="113">
        <f t="shared" si="6"/>
        <v>717110</v>
      </c>
    </row>
    <row r="95" spans="1:8" ht="12.75" customHeight="1">
      <c r="A95" s="108"/>
      <c r="B95" s="117"/>
      <c r="C95" s="110"/>
      <c r="D95" s="111" t="s">
        <v>648</v>
      </c>
      <c r="E95" s="112">
        <f>SUM(E94-E93)</f>
        <v>0</v>
      </c>
      <c r="F95" s="112">
        <f>SUM(F94-F93)</f>
        <v>0</v>
      </c>
      <c r="G95" s="112">
        <f>SUM(G94-G93)</f>
        <v>-190</v>
      </c>
      <c r="H95" s="113">
        <f t="shared" si="6"/>
        <v>-190</v>
      </c>
    </row>
    <row r="96" spans="1:8" ht="12.75" customHeight="1">
      <c r="A96" s="108"/>
      <c r="B96" s="117"/>
      <c r="C96" s="110" t="s">
        <v>684</v>
      </c>
      <c r="D96" s="111" t="s">
        <v>646</v>
      </c>
      <c r="E96" s="112">
        <v>76830</v>
      </c>
      <c r="F96" s="112">
        <v>0</v>
      </c>
      <c r="G96" s="112">
        <v>0</v>
      </c>
      <c r="H96" s="113">
        <f t="shared" si="6"/>
        <v>76830</v>
      </c>
    </row>
    <row r="97" spans="1:8" ht="12.75" customHeight="1">
      <c r="A97" s="108"/>
      <c r="B97" s="117"/>
      <c r="C97" s="110"/>
      <c r="D97" s="111" t="s">
        <v>647</v>
      </c>
      <c r="E97" s="112">
        <v>76830</v>
      </c>
      <c r="F97" s="112">
        <v>0</v>
      </c>
      <c r="G97" s="112">
        <v>0</v>
      </c>
      <c r="H97" s="113">
        <f t="shared" si="6"/>
        <v>76830</v>
      </c>
    </row>
    <row r="98" spans="1:8" ht="12.75" customHeight="1">
      <c r="A98" s="108"/>
      <c r="B98" s="117"/>
      <c r="C98" s="110"/>
      <c r="D98" s="111" t="s">
        <v>648</v>
      </c>
      <c r="E98" s="112">
        <f>SUM(E97-E96)</f>
        <v>0</v>
      </c>
      <c r="F98" s="112">
        <f>SUM(F97-F96)</f>
        <v>0</v>
      </c>
      <c r="G98" s="112">
        <f>SUM(G97-G96)</f>
        <v>0</v>
      </c>
      <c r="H98" s="113">
        <f t="shared" si="6"/>
        <v>0</v>
      </c>
    </row>
    <row r="99" spans="1:8" ht="12.75" customHeight="1">
      <c r="A99" s="108"/>
      <c r="B99" s="117"/>
      <c r="C99" s="110" t="s">
        <v>685</v>
      </c>
      <c r="D99" s="111" t="s">
        <v>646</v>
      </c>
      <c r="E99" s="112">
        <v>2590000</v>
      </c>
      <c r="F99" s="112">
        <v>0</v>
      </c>
      <c r="G99" s="112">
        <v>1250000</v>
      </c>
      <c r="H99" s="113">
        <f t="shared" si="6"/>
        <v>3840000</v>
      </c>
    </row>
    <row r="100" spans="1:8" ht="12.75" customHeight="1">
      <c r="A100" s="108"/>
      <c r="B100" s="117"/>
      <c r="C100" s="110"/>
      <c r="D100" s="111" t="s">
        <v>647</v>
      </c>
      <c r="E100" s="112">
        <v>2590000</v>
      </c>
      <c r="F100" s="112">
        <v>0</v>
      </c>
      <c r="G100" s="112">
        <v>1195000</v>
      </c>
      <c r="H100" s="113">
        <f t="shared" si="6"/>
        <v>3785000</v>
      </c>
    </row>
    <row r="101" spans="1:8" ht="12.75" customHeight="1">
      <c r="A101" s="108"/>
      <c r="B101" s="117"/>
      <c r="C101" s="110"/>
      <c r="D101" s="111" t="s">
        <v>648</v>
      </c>
      <c r="E101" s="112">
        <f>SUM(E100-E99)</f>
        <v>0</v>
      </c>
      <c r="F101" s="112">
        <f>SUM(F100-F99)</f>
        <v>0</v>
      </c>
      <c r="G101" s="112">
        <f>SUM(G100-G99)</f>
        <v>-55000</v>
      </c>
      <c r="H101" s="113">
        <f t="shared" si="6"/>
        <v>-55000</v>
      </c>
    </row>
    <row r="102" spans="1:8" ht="12.75" customHeight="1">
      <c r="A102" s="108"/>
      <c r="B102" s="117"/>
      <c r="C102" s="110" t="s">
        <v>686</v>
      </c>
      <c r="D102" s="111" t="s">
        <v>646</v>
      </c>
      <c r="E102" s="112">
        <v>0</v>
      </c>
      <c r="F102" s="112">
        <v>0</v>
      </c>
      <c r="G102" s="112">
        <v>126259</v>
      </c>
      <c r="H102" s="113">
        <f>SUM(E102:G102)</f>
        <v>126259</v>
      </c>
    </row>
    <row r="103" spans="1:8" ht="12.75" customHeight="1">
      <c r="A103" s="108"/>
      <c r="B103" s="117"/>
      <c r="C103" s="110"/>
      <c r="D103" s="111" t="s">
        <v>647</v>
      </c>
      <c r="E103" s="112">
        <v>0</v>
      </c>
      <c r="F103" s="112">
        <v>0</v>
      </c>
      <c r="G103" s="112">
        <v>0</v>
      </c>
      <c r="H103" s="113">
        <f>SUM(E103:G103)</f>
        <v>0</v>
      </c>
    </row>
    <row r="104" spans="1:8" ht="12.75" customHeight="1">
      <c r="A104" s="108"/>
      <c r="B104" s="117"/>
      <c r="C104" s="110"/>
      <c r="D104" s="111" t="s">
        <v>648</v>
      </c>
      <c r="E104" s="112">
        <f>SUM(E103-E102)</f>
        <v>0</v>
      </c>
      <c r="F104" s="112">
        <f>SUM(F103-F102)</f>
        <v>0</v>
      </c>
      <c r="G104" s="112">
        <f>SUM(G103-G102)</f>
        <v>-126259</v>
      </c>
      <c r="H104" s="113">
        <f>SUM(E104:G104)</f>
        <v>-126259</v>
      </c>
    </row>
    <row r="105" spans="1:8" ht="12.75" customHeight="1">
      <c r="A105" s="108"/>
      <c r="B105" s="117"/>
      <c r="C105" s="148" t="s">
        <v>675</v>
      </c>
      <c r="D105" s="111" t="s">
        <v>646</v>
      </c>
      <c r="E105" s="112">
        <f>SUM(E87,E90,E93,E96,E99,E102)</f>
        <v>4848080</v>
      </c>
      <c r="F105" s="112">
        <f>SUM(F87,F90,F93,F96,F99,F102)</f>
        <v>0</v>
      </c>
      <c r="G105" s="112">
        <f>SUM(G87,G90,G93,G96,G99,G102)</f>
        <v>3335619</v>
      </c>
      <c r="H105" s="113">
        <f>SUM(H87,H90,H93,H96,H99,H102)</f>
        <v>8183699</v>
      </c>
    </row>
    <row r="106" spans="1:8" ht="12.75" customHeight="1">
      <c r="A106" s="108"/>
      <c r="B106" s="117"/>
      <c r="C106" s="114"/>
      <c r="D106" s="111" t="s">
        <v>647</v>
      </c>
      <c r="E106" s="112">
        <f aca="true" t="shared" si="8" ref="E106:H107">SUM(E88,E91,E94,E97,E100,E103)</f>
        <v>4965790</v>
      </c>
      <c r="F106" s="112">
        <f t="shared" si="8"/>
        <v>0</v>
      </c>
      <c r="G106" s="112">
        <f t="shared" si="8"/>
        <v>2896607</v>
      </c>
      <c r="H106" s="113">
        <f t="shared" si="8"/>
        <v>7862397</v>
      </c>
    </row>
    <row r="107" spans="1:8" ht="12.75" customHeight="1">
      <c r="A107" s="108"/>
      <c r="B107" s="149"/>
      <c r="C107" s="114"/>
      <c r="D107" s="111" t="s">
        <v>648</v>
      </c>
      <c r="E107" s="112">
        <f t="shared" si="8"/>
        <v>117710</v>
      </c>
      <c r="F107" s="112">
        <f t="shared" si="8"/>
        <v>0</v>
      </c>
      <c r="G107" s="112">
        <f t="shared" si="8"/>
        <v>-439012</v>
      </c>
      <c r="H107" s="113">
        <f t="shared" si="8"/>
        <v>-321302</v>
      </c>
    </row>
    <row r="108" spans="1:8" ht="12.75" customHeight="1">
      <c r="A108" s="108"/>
      <c r="B108" s="122" t="s">
        <v>649</v>
      </c>
      <c r="C108" s="150"/>
      <c r="D108" s="111" t="s">
        <v>646</v>
      </c>
      <c r="E108" s="112">
        <f>SUM(E72,E84,E105)</f>
        <v>103500080</v>
      </c>
      <c r="F108" s="112">
        <f aca="true" t="shared" si="9" ref="E108:H110">SUM(F72,F84,F105)</f>
        <v>648000</v>
      </c>
      <c r="G108" s="112">
        <f>SUM(G72,G84,G105)</f>
        <v>3015800</v>
      </c>
      <c r="H108" s="113">
        <f t="shared" si="6"/>
        <v>107163880</v>
      </c>
    </row>
    <row r="109" spans="1:8" ht="12.75" customHeight="1">
      <c r="A109" s="108"/>
      <c r="B109" s="122"/>
      <c r="C109" s="150"/>
      <c r="D109" s="111" t="s">
        <v>647</v>
      </c>
      <c r="E109" s="112">
        <f t="shared" si="9"/>
        <v>103617790</v>
      </c>
      <c r="F109" s="112">
        <f t="shared" si="9"/>
        <v>200000</v>
      </c>
      <c r="G109" s="112">
        <f t="shared" si="9"/>
        <v>2576788</v>
      </c>
      <c r="H109" s="113">
        <f t="shared" si="6"/>
        <v>106394578</v>
      </c>
    </row>
    <row r="110" spans="1:8" ht="12.75" customHeight="1" thickBot="1">
      <c r="A110" s="151"/>
      <c r="B110" s="152"/>
      <c r="C110" s="153"/>
      <c r="D110" s="154" t="s">
        <v>648</v>
      </c>
      <c r="E110" s="155">
        <f t="shared" si="9"/>
        <v>117710</v>
      </c>
      <c r="F110" s="155">
        <f t="shared" si="9"/>
        <v>-448000</v>
      </c>
      <c r="G110" s="155">
        <f t="shared" si="9"/>
        <v>-439012</v>
      </c>
      <c r="H110" s="156">
        <f t="shared" si="6"/>
        <v>-769302</v>
      </c>
    </row>
    <row r="111" spans="1:8" ht="13.5" customHeight="1">
      <c r="A111" s="147" t="s">
        <v>687</v>
      </c>
      <c r="B111" s="147"/>
      <c r="C111" s="147"/>
      <c r="D111" s="147"/>
      <c r="E111" s="147"/>
      <c r="F111" s="147"/>
      <c r="G111" s="147"/>
      <c r="H111" s="147"/>
    </row>
    <row r="112" spans="1:8" ht="13.5" customHeight="1" thickBot="1">
      <c r="A112" s="93" t="s">
        <v>667</v>
      </c>
      <c r="H112" s="94" t="s">
        <v>634</v>
      </c>
    </row>
    <row r="113" spans="1:8" ht="13.5" customHeight="1">
      <c r="A113" s="95" t="s">
        <v>635</v>
      </c>
      <c r="B113" s="96"/>
      <c r="C113" s="96"/>
      <c r="D113" s="96" t="s">
        <v>636</v>
      </c>
      <c r="E113" s="96" t="s">
        <v>637</v>
      </c>
      <c r="F113" s="96" t="s">
        <v>638</v>
      </c>
      <c r="G113" s="96" t="s">
        <v>639</v>
      </c>
      <c r="H113" s="98" t="s">
        <v>640</v>
      </c>
    </row>
    <row r="114" spans="1:8" ht="13.5" customHeight="1" thickBot="1">
      <c r="A114" s="157" t="s">
        <v>641</v>
      </c>
      <c r="B114" s="158" t="s">
        <v>642</v>
      </c>
      <c r="C114" s="158" t="s">
        <v>643</v>
      </c>
      <c r="D114" s="159"/>
      <c r="E114" s="159"/>
      <c r="F114" s="159"/>
      <c r="G114" s="159"/>
      <c r="H114" s="160"/>
    </row>
    <row r="115" spans="1:8" ht="13.5" customHeight="1">
      <c r="A115" s="161" t="s">
        <v>688</v>
      </c>
      <c r="B115" s="162" t="s">
        <v>689</v>
      </c>
      <c r="C115" s="163" t="s">
        <v>690</v>
      </c>
      <c r="D115" s="164" t="s">
        <v>646</v>
      </c>
      <c r="E115" s="165">
        <v>0</v>
      </c>
      <c r="F115" s="165">
        <v>0</v>
      </c>
      <c r="G115" s="165">
        <v>220000</v>
      </c>
      <c r="H115" s="166">
        <f aca="true" t="shared" si="10" ref="H115:H165">SUM(E115:G115)</f>
        <v>220000</v>
      </c>
    </row>
    <row r="116" spans="1:8" ht="13.5" customHeight="1">
      <c r="A116" s="108"/>
      <c r="B116" s="110"/>
      <c r="C116" s="110"/>
      <c r="D116" s="111" t="s">
        <v>647</v>
      </c>
      <c r="E116" s="112">
        <v>0</v>
      </c>
      <c r="F116" s="112">
        <v>0</v>
      </c>
      <c r="G116" s="112">
        <v>220000</v>
      </c>
      <c r="H116" s="113">
        <f t="shared" si="10"/>
        <v>220000</v>
      </c>
    </row>
    <row r="117" spans="1:8" ht="13.5" customHeight="1">
      <c r="A117" s="108"/>
      <c r="B117" s="110"/>
      <c r="C117" s="110"/>
      <c r="D117" s="111" t="s">
        <v>648</v>
      </c>
      <c r="E117" s="112">
        <f>SUM(E116-E115)</f>
        <v>0</v>
      </c>
      <c r="F117" s="112">
        <f>SUM(F116-F115)</f>
        <v>0</v>
      </c>
      <c r="G117" s="112">
        <f>SUM(G116-G115)</f>
        <v>0</v>
      </c>
      <c r="H117" s="113">
        <f t="shared" si="10"/>
        <v>0</v>
      </c>
    </row>
    <row r="118" spans="1:8" ht="13.5" customHeight="1">
      <c r="A118" s="108"/>
      <c r="B118" s="110"/>
      <c r="C118" s="110" t="s">
        <v>691</v>
      </c>
      <c r="D118" s="111" t="s">
        <v>646</v>
      </c>
      <c r="E118" s="112">
        <v>0</v>
      </c>
      <c r="F118" s="112">
        <v>0</v>
      </c>
      <c r="G118" s="112">
        <v>270000</v>
      </c>
      <c r="H118" s="113">
        <f t="shared" si="10"/>
        <v>270000</v>
      </c>
    </row>
    <row r="119" spans="1:8" ht="13.5" customHeight="1">
      <c r="A119" s="108"/>
      <c r="B119" s="110"/>
      <c r="C119" s="110"/>
      <c r="D119" s="111" t="s">
        <v>647</v>
      </c>
      <c r="E119" s="112">
        <v>0</v>
      </c>
      <c r="F119" s="112">
        <v>0</v>
      </c>
      <c r="G119" s="112">
        <v>270000</v>
      </c>
      <c r="H119" s="113">
        <f t="shared" si="10"/>
        <v>270000</v>
      </c>
    </row>
    <row r="120" spans="1:8" ht="13.5" customHeight="1">
      <c r="A120" s="108"/>
      <c r="B120" s="110"/>
      <c r="C120" s="110"/>
      <c r="D120" s="111" t="s">
        <v>648</v>
      </c>
      <c r="E120" s="112">
        <f>SUM(E119-E118)</f>
        <v>0</v>
      </c>
      <c r="F120" s="112">
        <f>SUM(F119-F118)</f>
        <v>0</v>
      </c>
      <c r="G120" s="112">
        <f>SUM(G119-G118)</f>
        <v>0</v>
      </c>
      <c r="H120" s="113">
        <f t="shared" si="10"/>
        <v>0</v>
      </c>
    </row>
    <row r="121" spans="1:8" ht="13.5" customHeight="1">
      <c r="A121" s="108"/>
      <c r="B121" s="110"/>
      <c r="C121" s="109" t="s">
        <v>692</v>
      </c>
      <c r="D121" s="111" t="s">
        <v>646</v>
      </c>
      <c r="E121" s="112">
        <v>0</v>
      </c>
      <c r="F121" s="112">
        <v>0</v>
      </c>
      <c r="G121" s="112">
        <v>466800</v>
      </c>
      <c r="H121" s="113">
        <f t="shared" si="10"/>
        <v>466800</v>
      </c>
    </row>
    <row r="122" spans="1:8" ht="13.5" customHeight="1">
      <c r="A122" s="108"/>
      <c r="B122" s="110"/>
      <c r="C122" s="110"/>
      <c r="D122" s="111" t="s">
        <v>647</v>
      </c>
      <c r="E122" s="112">
        <v>0</v>
      </c>
      <c r="F122" s="112">
        <v>0</v>
      </c>
      <c r="G122" s="112">
        <v>466800</v>
      </c>
      <c r="H122" s="113">
        <f t="shared" si="10"/>
        <v>466800</v>
      </c>
    </row>
    <row r="123" spans="1:8" ht="13.5" customHeight="1">
      <c r="A123" s="108"/>
      <c r="B123" s="110"/>
      <c r="C123" s="110"/>
      <c r="D123" s="111" t="s">
        <v>648</v>
      </c>
      <c r="E123" s="112">
        <f>SUM(E122-E121)</f>
        <v>0</v>
      </c>
      <c r="F123" s="112">
        <f>SUM(F122-F121)</f>
        <v>0</v>
      </c>
      <c r="G123" s="112">
        <f>SUM(G122-G121)</f>
        <v>0</v>
      </c>
      <c r="H123" s="113">
        <f t="shared" si="10"/>
        <v>0</v>
      </c>
    </row>
    <row r="124" spans="1:8" ht="13.5" customHeight="1">
      <c r="A124" s="108"/>
      <c r="B124" s="148" t="s">
        <v>675</v>
      </c>
      <c r="C124" s="148"/>
      <c r="D124" s="111" t="s">
        <v>646</v>
      </c>
      <c r="E124" s="112">
        <f>SUM(E115,E118,E121)</f>
        <v>0</v>
      </c>
      <c r="F124" s="112">
        <f>SUM(F115,F118,F121)</f>
        <v>0</v>
      </c>
      <c r="G124" s="112">
        <f>SUM(G115,G118,G121)</f>
        <v>956800</v>
      </c>
      <c r="H124" s="113">
        <f t="shared" si="10"/>
        <v>956800</v>
      </c>
    </row>
    <row r="125" spans="1:8" ht="13.5" customHeight="1">
      <c r="A125" s="108"/>
      <c r="B125" s="148"/>
      <c r="C125" s="148"/>
      <c r="D125" s="111" t="s">
        <v>647</v>
      </c>
      <c r="E125" s="112">
        <f aca="true" t="shared" si="11" ref="E125:G126">SUM(E116,E119,E122)</f>
        <v>0</v>
      </c>
      <c r="F125" s="112">
        <f t="shared" si="11"/>
        <v>0</v>
      </c>
      <c r="G125" s="112">
        <f>SUM(G116,G119,G122)</f>
        <v>956800</v>
      </c>
      <c r="H125" s="113">
        <f>SUM(E125:G125)</f>
        <v>956800</v>
      </c>
    </row>
    <row r="126" spans="1:8" ht="13.5" customHeight="1">
      <c r="A126" s="108"/>
      <c r="B126" s="148"/>
      <c r="C126" s="148"/>
      <c r="D126" s="111" t="s">
        <v>648</v>
      </c>
      <c r="E126" s="112">
        <f t="shared" si="11"/>
        <v>0</v>
      </c>
      <c r="F126" s="112">
        <f t="shared" si="11"/>
        <v>0</v>
      </c>
      <c r="G126" s="112">
        <f t="shared" si="11"/>
        <v>0</v>
      </c>
      <c r="H126" s="113">
        <f t="shared" si="10"/>
        <v>0</v>
      </c>
    </row>
    <row r="127" spans="1:8" ht="13.5" customHeight="1">
      <c r="A127" s="120" t="s">
        <v>693</v>
      </c>
      <c r="B127" s="128" t="s">
        <v>694</v>
      </c>
      <c r="C127" s="109" t="s">
        <v>695</v>
      </c>
      <c r="D127" s="111" t="s">
        <v>646</v>
      </c>
      <c r="E127" s="112">
        <v>0</v>
      </c>
      <c r="F127" s="112">
        <v>0</v>
      </c>
      <c r="G127" s="112">
        <v>0</v>
      </c>
      <c r="H127" s="113">
        <f>SUM(E127:G127)</f>
        <v>0</v>
      </c>
    </row>
    <row r="128" spans="1:8" ht="13.5" customHeight="1">
      <c r="A128" s="167"/>
      <c r="B128" s="129"/>
      <c r="C128" s="110"/>
      <c r="D128" s="111" t="s">
        <v>647</v>
      </c>
      <c r="E128" s="112">
        <v>0</v>
      </c>
      <c r="F128" s="112">
        <v>0</v>
      </c>
      <c r="G128" s="112">
        <v>0</v>
      </c>
      <c r="H128" s="113">
        <f>SUM(E128:G128)</f>
        <v>0</v>
      </c>
    </row>
    <row r="129" spans="1:8" ht="13.5" customHeight="1">
      <c r="A129" s="167"/>
      <c r="B129" s="129"/>
      <c r="C129" s="110"/>
      <c r="D129" s="111" t="s">
        <v>648</v>
      </c>
      <c r="E129" s="112">
        <f>SUM(E128-E127)</f>
        <v>0</v>
      </c>
      <c r="F129" s="112">
        <f>SUM(F128-F127)</f>
        <v>0</v>
      </c>
      <c r="G129" s="112">
        <f>SUM(G128-G127)</f>
        <v>0</v>
      </c>
      <c r="H129" s="113">
        <f>SUM(E129:G129)</f>
        <v>0</v>
      </c>
    </row>
    <row r="130" spans="1:8" ht="13.5" customHeight="1">
      <c r="A130" s="167"/>
      <c r="B130" s="129"/>
      <c r="C130" s="109" t="s">
        <v>696</v>
      </c>
      <c r="D130" s="111" t="s">
        <v>646</v>
      </c>
      <c r="E130" s="112">
        <v>137710</v>
      </c>
      <c r="F130" s="112">
        <v>0</v>
      </c>
      <c r="G130" s="112">
        <v>1900000</v>
      </c>
      <c r="H130" s="113">
        <f t="shared" si="10"/>
        <v>2037710</v>
      </c>
    </row>
    <row r="131" spans="1:8" ht="13.5" customHeight="1">
      <c r="A131" s="167"/>
      <c r="B131" s="129"/>
      <c r="C131" s="110"/>
      <c r="D131" s="111" t="s">
        <v>647</v>
      </c>
      <c r="E131" s="112">
        <v>0</v>
      </c>
      <c r="F131" s="112">
        <v>0</v>
      </c>
      <c r="G131" s="112">
        <v>1705200</v>
      </c>
      <c r="H131" s="113">
        <f t="shared" si="10"/>
        <v>1705200</v>
      </c>
    </row>
    <row r="132" spans="1:8" ht="13.5" customHeight="1">
      <c r="A132" s="167"/>
      <c r="B132" s="129"/>
      <c r="C132" s="110"/>
      <c r="D132" s="111" t="s">
        <v>648</v>
      </c>
      <c r="E132" s="112">
        <f>SUM(E131-E130)</f>
        <v>-137710</v>
      </c>
      <c r="F132" s="112">
        <f>SUM(F131-F130)</f>
        <v>0</v>
      </c>
      <c r="G132" s="112">
        <f>SUM(G131-G130)</f>
        <v>-194800</v>
      </c>
      <c r="H132" s="113">
        <f t="shared" si="10"/>
        <v>-332510</v>
      </c>
    </row>
    <row r="133" spans="1:8" ht="13.5" customHeight="1">
      <c r="A133" s="167"/>
      <c r="B133" s="129"/>
      <c r="C133" s="109" t="s">
        <v>697</v>
      </c>
      <c r="D133" s="111" t="s">
        <v>646</v>
      </c>
      <c r="E133" s="112">
        <v>6101640</v>
      </c>
      <c r="F133" s="112">
        <v>0</v>
      </c>
      <c r="G133" s="112">
        <v>391400</v>
      </c>
      <c r="H133" s="113">
        <f t="shared" si="10"/>
        <v>6493040</v>
      </c>
    </row>
    <row r="134" spans="1:8" ht="13.5" customHeight="1">
      <c r="A134" s="167"/>
      <c r="B134" s="129"/>
      <c r="C134" s="110"/>
      <c r="D134" s="111" t="s">
        <v>647</v>
      </c>
      <c r="E134" s="112">
        <v>6121640</v>
      </c>
      <c r="F134" s="112">
        <v>0</v>
      </c>
      <c r="G134" s="112">
        <v>291400</v>
      </c>
      <c r="H134" s="113">
        <f t="shared" si="10"/>
        <v>6413040</v>
      </c>
    </row>
    <row r="135" spans="1:8" ht="13.5" customHeight="1">
      <c r="A135" s="167"/>
      <c r="B135" s="129"/>
      <c r="C135" s="110"/>
      <c r="D135" s="111" t="s">
        <v>648</v>
      </c>
      <c r="E135" s="112">
        <f>SUM(E134-E133)</f>
        <v>20000</v>
      </c>
      <c r="F135" s="112">
        <f>SUM(F134-F133)</f>
        <v>0</v>
      </c>
      <c r="G135" s="112">
        <f>SUM(G134-G133)</f>
        <v>-100000</v>
      </c>
      <c r="H135" s="113">
        <f t="shared" si="10"/>
        <v>-80000</v>
      </c>
    </row>
    <row r="136" spans="1:8" ht="13.5" customHeight="1">
      <c r="A136" s="167"/>
      <c r="B136" s="129"/>
      <c r="C136" s="109" t="s">
        <v>698</v>
      </c>
      <c r="D136" s="111" t="s">
        <v>646</v>
      </c>
      <c r="E136" s="112">
        <v>120000</v>
      </c>
      <c r="F136" s="112">
        <v>0</v>
      </c>
      <c r="G136" s="112">
        <v>1505600</v>
      </c>
      <c r="H136" s="113">
        <f t="shared" si="10"/>
        <v>1625600</v>
      </c>
    </row>
    <row r="137" spans="1:8" ht="13.5" customHeight="1">
      <c r="A137" s="167"/>
      <c r="B137" s="129"/>
      <c r="C137" s="110"/>
      <c r="D137" s="111" t="s">
        <v>647</v>
      </c>
      <c r="E137" s="112">
        <v>120000</v>
      </c>
      <c r="F137" s="112">
        <v>0</v>
      </c>
      <c r="G137" s="112">
        <v>1405600</v>
      </c>
      <c r="H137" s="113">
        <f t="shared" si="10"/>
        <v>1525600</v>
      </c>
    </row>
    <row r="138" spans="1:8" ht="13.5" customHeight="1">
      <c r="A138" s="167"/>
      <c r="B138" s="129"/>
      <c r="C138" s="110"/>
      <c r="D138" s="111" t="s">
        <v>648</v>
      </c>
      <c r="E138" s="112">
        <f>SUM(E137-E136)</f>
        <v>0</v>
      </c>
      <c r="F138" s="112">
        <f>SUM(F137-F136)</f>
        <v>0</v>
      </c>
      <c r="G138" s="112">
        <f>SUM(G137-G136)</f>
        <v>-100000</v>
      </c>
      <c r="H138" s="113">
        <f t="shared" si="10"/>
        <v>-100000</v>
      </c>
    </row>
    <row r="139" spans="1:8" ht="13.5" customHeight="1">
      <c r="A139" s="167"/>
      <c r="B139" s="129"/>
      <c r="C139" s="109" t="s">
        <v>699</v>
      </c>
      <c r="D139" s="111" t="s">
        <v>646</v>
      </c>
      <c r="E139" s="112">
        <v>0</v>
      </c>
      <c r="F139" s="112">
        <v>0</v>
      </c>
      <c r="G139" s="112">
        <v>1000000</v>
      </c>
      <c r="H139" s="113">
        <f t="shared" si="10"/>
        <v>1000000</v>
      </c>
    </row>
    <row r="140" spans="1:8" ht="13.5" customHeight="1">
      <c r="A140" s="167"/>
      <c r="B140" s="129"/>
      <c r="C140" s="110"/>
      <c r="D140" s="111" t="s">
        <v>647</v>
      </c>
      <c r="E140" s="112">
        <v>0</v>
      </c>
      <c r="F140" s="112">
        <v>0</v>
      </c>
      <c r="G140" s="112">
        <v>200000</v>
      </c>
      <c r="H140" s="113">
        <f t="shared" si="10"/>
        <v>200000</v>
      </c>
    </row>
    <row r="141" spans="1:8" ht="13.5" customHeight="1">
      <c r="A141" s="167"/>
      <c r="B141" s="129"/>
      <c r="C141" s="110"/>
      <c r="D141" s="111" t="s">
        <v>648</v>
      </c>
      <c r="E141" s="112">
        <f>SUM(E140-E139)</f>
        <v>0</v>
      </c>
      <c r="F141" s="112">
        <f>SUM(F140-F139)</f>
        <v>0</v>
      </c>
      <c r="G141" s="112">
        <f>SUM(G140-G139)</f>
        <v>-800000</v>
      </c>
      <c r="H141" s="113">
        <f t="shared" si="10"/>
        <v>-800000</v>
      </c>
    </row>
    <row r="142" spans="1:8" ht="13.5" customHeight="1">
      <c r="A142" s="167"/>
      <c r="B142" s="129"/>
      <c r="C142" s="109" t="s">
        <v>700</v>
      </c>
      <c r="D142" s="111" t="s">
        <v>646</v>
      </c>
      <c r="E142" s="112">
        <v>0</v>
      </c>
      <c r="F142" s="112">
        <v>0</v>
      </c>
      <c r="G142" s="112">
        <v>8100000</v>
      </c>
      <c r="H142" s="113">
        <f t="shared" si="10"/>
        <v>8100000</v>
      </c>
    </row>
    <row r="143" spans="1:8" ht="13.5" customHeight="1">
      <c r="A143" s="167"/>
      <c r="B143" s="129"/>
      <c r="C143" s="110"/>
      <c r="D143" s="111" t="s">
        <v>647</v>
      </c>
      <c r="E143" s="112">
        <v>0</v>
      </c>
      <c r="F143" s="112">
        <v>0</v>
      </c>
      <c r="G143" s="112">
        <v>8080333</v>
      </c>
      <c r="H143" s="113">
        <f t="shared" si="10"/>
        <v>8080333</v>
      </c>
    </row>
    <row r="144" spans="1:8" ht="13.5" customHeight="1">
      <c r="A144" s="167"/>
      <c r="B144" s="129"/>
      <c r="C144" s="110"/>
      <c r="D144" s="111" t="s">
        <v>648</v>
      </c>
      <c r="E144" s="112">
        <f>SUM(E143-E142)</f>
        <v>0</v>
      </c>
      <c r="F144" s="112">
        <f>SUM(F143-F142)</f>
        <v>0</v>
      </c>
      <c r="G144" s="112">
        <f>SUM(G143-G142)</f>
        <v>-19667</v>
      </c>
      <c r="H144" s="113">
        <f t="shared" si="10"/>
        <v>-19667</v>
      </c>
    </row>
    <row r="145" spans="1:8" ht="13.5" customHeight="1">
      <c r="A145" s="167"/>
      <c r="B145" s="129"/>
      <c r="C145" s="109" t="s">
        <v>701</v>
      </c>
      <c r="D145" s="111" t="s">
        <v>646</v>
      </c>
      <c r="E145" s="112">
        <v>0</v>
      </c>
      <c r="F145" s="112">
        <v>0</v>
      </c>
      <c r="G145" s="112">
        <v>200000</v>
      </c>
      <c r="H145" s="113">
        <f>SUM(E145:G145)</f>
        <v>200000</v>
      </c>
    </row>
    <row r="146" spans="1:8" ht="13.5" customHeight="1">
      <c r="A146" s="167"/>
      <c r="B146" s="129"/>
      <c r="C146" s="110"/>
      <c r="D146" s="111" t="s">
        <v>647</v>
      </c>
      <c r="E146" s="112">
        <v>0</v>
      </c>
      <c r="F146" s="112">
        <v>0</v>
      </c>
      <c r="G146" s="112">
        <v>0</v>
      </c>
      <c r="H146" s="113">
        <f>SUM(E146:G146)</f>
        <v>0</v>
      </c>
    </row>
    <row r="147" spans="1:8" ht="13.5" customHeight="1">
      <c r="A147" s="167"/>
      <c r="B147" s="129"/>
      <c r="C147" s="110"/>
      <c r="D147" s="111" t="s">
        <v>648</v>
      </c>
      <c r="E147" s="112">
        <f>SUM(E146-E145)</f>
        <v>0</v>
      </c>
      <c r="F147" s="112">
        <f>SUM(F146-F145)</f>
        <v>0</v>
      </c>
      <c r="G147" s="112">
        <f>SUM(G146-G145)</f>
        <v>-200000</v>
      </c>
      <c r="H147" s="113">
        <f>SUM(E147:G147)</f>
        <v>-200000</v>
      </c>
    </row>
    <row r="148" spans="1:8" ht="13.5" customHeight="1">
      <c r="A148" s="167"/>
      <c r="B148" s="129"/>
      <c r="C148" s="109" t="s">
        <v>702</v>
      </c>
      <c r="D148" s="111" t="s">
        <v>646</v>
      </c>
      <c r="E148" s="112">
        <v>2992570</v>
      </c>
      <c r="F148" s="112">
        <v>0</v>
      </c>
      <c r="G148" s="112">
        <v>0</v>
      </c>
      <c r="H148" s="113">
        <f aca="true" t="shared" si="12" ref="H148:H153">SUM(E148:G148)</f>
        <v>2992570</v>
      </c>
    </row>
    <row r="149" spans="1:8" ht="13.5" customHeight="1">
      <c r="A149" s="167"/>
      <c r="B149" s="129"/>
      <c r="C149" s="110"/>
      <c r="D149" s="111" t="s">
        <v>647</v>
      </c>
      <c r="E149" s="112">
        <v>2992570</v>
      </c>
      <c r="F149" s="112">
        <v>0</v>
      </c>
      <c r="G149" s="112">
        <v>0</v>
      </c>
      <c r="H149" s="113">
        <f t="shared" si="12"/>
        <v>2992570</v>
      </c>
    </row>
    <row r="150" spans="1:8" ht="13.5" customHeight="1">
      <c r="A150" s="167"/>
      <c r="B150" s="129"/>
      <c r="C150" s="110"/>
      <c r="D150" s="111" t="s">
        <v>648</v>
      </c>
      <c r="E150" s="112">
        <f>SUM(E149-E148)</f>
        <v>0</v>
      </c>
      <c r="F150" s="112">
        <f>SUM(F149-F148)</f>
        <v>0</v>
      </c>
      <c r="G150" s="112">
        <f>SUM(G149-G148)</f>
        <v>0</v>
      </c>
      <c r="H150" s="113">
        <f t="shared" si="12"/>
        <v>0</v>
      </c>
    </row>
    <row r="151" spans="1:8" ht="13.5" customHeight="1">
      <c r="A151" s="167"/>
      <c r="B151" s="129"/>
      <c r="C151" s="109" t="s">
        <v>703</v>
      </c>
      <c r="D151" s="111" t="s">
        <v>646</v>
      </c>
      <c r="E151" s="112">
        <v>0</v>
      </c>
      <c r="F151" s="112">
        <v>0</v>
      </c>
      <c r="G151" s="112">
        <v>930400</v>
      </c>
      <c r="H151" s="113">
        <f t="shared" si="12"/>
        <v>930400</v>
      </c>
    </row>
    <row r="152" spans="1:8" ht="13.5" customHeight="1">
      <c r="A152" s="167"/>
      <c r="B152" s="129"/>
      <c r="C152" s="110"/>
      <c r="D152" s="111" t="s">
        <v>647</v>
      </c>
      <c r="E152" s="112">
        <v>0</v>
      </c>
      <c r="F152" s="112">
        <v>0</v>
      </c>
      <c r="G152" s="112">
        <v>688750</v>
      </c>
      <c r="H152" s="113">
        <f t="shared" si="12"/>
        <v>688750</v>
      </c>
    </row>
    <row r="153" spans="1:8" ht="13.5" customHeight="1">
      <c r="A153" s="167"/>
      <c r="B153" s="129"/>
      <c r="C153" s="110"/>
      <c r="D153" s="111" t="s">
        <v>648</v>
      </c>
      <c r="E153" s="112">
        <f>SUM(E152-E151)</f>
        <v>0</v>
      </c>
      <c r="F153" s="112">
        <f>SUM(F152-F151)</f>
        <v>0</v>
      </c>
      <c r="G153" s="112">
        <f>SUM(G152-G151)</f>
        <v>-241650</v>
      </c>
      <c r="H153" s="113">
        <f t="shared" si="12"/>
        <v>-241650</v>
      </c>
    </row>
    <row r="154" spans="1:8" ht="13.5" customHeight="1">
      <c r="A154" s="167"/>
      <c r="B154" s="129"/>
      <c r="C154" s="109" t="s">
        <v>704</v>
      </c>
      <c r="D154" s="111" t="s">
        <v>646</v>
      </c>
      <c r="E154" s="112">
        <v>800000</v>
      </c>
      <c r="F154" s="112">
        <v>0</v>
      </c>
      <c r="G154" s="112">
        <v>0</v>
      </c>
      <c r="H154" s="113">
        <f t="shared" si="10"/>
        <v>800000</v>
      </c>
    </row>
    <row r="155" spans="1:8" ht="13.5" customHeight="1">
      <c r="A155" s="167"/>
      <c r="B155" s="129"/>
      <c r="C155" s="110"/>
      <c r="D155" s="111" t="s">
        <v>647</v>
      </c>
      <c r="E155" s="112">
        <v>800000</v>
      </c>
      <c r="F155" s="112">
        <v>0</v>
      </c>
      <c r="G155" s="112">
        <v>0</v>
      </c>
      <c r="H155" s="113">
        <f t="shared" si="10"/>
        <v>800000</v>
      </c>
    </row>
    <row r="156" spans="1:8" ht="13.5" customHeight="1">
      <c r="A156" s="167"/>
      <c r="B156" s="104"/>
      <c r="C156" s="110"/>
      <c r="D156" s="111" t="s">
        <v>648</v>
      </c>
      <c r="E156" s="112">
        <f>SUM(E155-E154)</f>
        <v>0</v>
      </c>
      <c r="F156" s="112">
        <f>SUM(F155-F154)</f>
        <v>0</v>
      </c>
      <c r="G156" s="112">
        <f>SUM(G155-G154)</f>
        <v>0</v>
      </c>
      <c r="H156" s="113">
        <f t="shared" si="10"/>
        <v>0</v>
      </c>
    </row>
    <row r="157" spans="1:8" ht="13.5" customHeight="1">
      <c r="A157" s="167"/>
      <c r="B157" s="148" t="s">
        <v>675</v>
      </c>
      <c r="C157" s="148"/>
      <c r="D157" s="111" t="s">
        <v>646</v>
      </c>
      <c r="E157" s="112">
        <f>SUM(E130,E133,E136,E139,E142,E145,E148,E151,E154)</f>
        <v>10151920</v>
      </c>
      <c r="F157" s="112">
        <f>SUM(F130,F133,F136,F139,F142,F145,F154)</f>
        <v>0</v>
      </c>
      <c r="G157" s="112">
        <f>SUM(G127,G130,G133,G136,G139,G142,G145,G148,G151,G154)</f>
        <v>14027400</v>
      </c>
      <c r="H157" s="113">
        <f>SUM(E157:G157)</f>
        <v>24179320</v>
      </c>
    </row>
    <row r="158" spans="1:8" ht="13.5" customHeight="1">
      <c r="A158" s="167"/>
      <c r="B158" s="148"/>
      <c r="C158" s="148"/>
      <c r="D158" s="111" t="s">
        <v>647</v>
      </c>
      <c r="E158" s="112">
        <f>SUM(E131,E134,E137,E140,E143,E146,E149,E152,E155)</f>
        <v>10034210</v>
      </c>
      <c r="F158" s="112">
        <f>SUM(F131,F134,F137,F140,F143,F146,F155)</f>
        <v>0</v>
      </c>
      <c r="G158" s="112">
        <f>SUM(G131,G134,G137,G140,G143,G146,G149,G152,G155)</f>
        <v>12371283</v>
      </c>
      <c r="H158" s="113">
        <f>SUM(E158:G158)</f>
        <v>22405493</v>
      </c>
    </row>
    <row r="159" spans="1:8" ht="13.5" customHeight="1">
      <c r="A159" s="103"/>
      <c r="B159" s="148"/>
      <c r="C159" s="148"/>
      <c r="D159" s="111" t="s">
        <v>648</v>
      </c>
      <c r="E159" s="112">
        <f>SUM(E132,E135,E138,E141,E144,E147,E150,E153,E156)</f>
        <v>-117710</v>
      </c>
      <c r="F159" s="112">
        <f>SUM(F132,F135,F138,F141,F144,F147,F156)</f>
        <v>0</v>
      </c>
      <c r="G159" s="112">
        <f>SUM(G129,G132,G135,G138,G141,G144,G147,G150,G153,G156)</f>
        <v>-1656117</v>
      </c>
      <c r="H159" s="113">
        <f t="shared" si="10"/>
        <v>-1773827</v>
      </c>
    </row>
    <row r="160" spans="1:8" ht="13.5" customHeight="1">
      <c r="A160" s="116" t="s">
        <v>705</v>
      </c>
      <c r="B160" s="110" t="s">
        <v>705</v>
      </c>
      <c r="C160" s="110" t="s">
        <v>705</v>
      </c>
      <c r="D160" s="111" t="s">
        <v>646</v>
      </c>
      <c r="E160" s="112">
        <v>0</v>
      </c>
      <c r="F160" s="112">
        <v>100000</v>
      </c>
      <c r="G160" s="112">
        <v>0</v>
      </c>
      <c r="H160" s="113">
        <f t="shared" si="10"/>
        <v>100000</v>
      </c>
    </row>
    <row r="161" spans="1:8" ht="13.5" customHeight="1">
      <c r="A161" s="116"/>
      <c r="B161" s="110"/>
      <c r="C161" s="110"/>
      <c r="D161" s="111" t="s">
        <v>647</v>
      </c>
      <c r="E161" s="112">
        <v>0</v>
      </c>
      <c r="F161" s="112">
        <v>0</v>
      </c>
      <c r="G161" s="112">
        <v>0</v>
      </c>
      <c r="H161" s="113">
        <f t="shared" si="10"/>
        <v>0</v>
      </c>
    </row>
    <row r="162" spans="1:8" ht="13.5" customHeight="1">
      <c r="A162" s="116"/>
      <c r="B162" s="110"/>
      <c r="C162" s="110"/>
      <c r="D162" s="111" t="s">
        <v>648</v>
      </c>
      <c r="E162" s="112">
        <f>SUM(E161-E160)</f>
        <v>0</v>
      </c>
      <c r="F162" s="112">
        <f>SUM(F161-F160)</f>
        <v>-100000</v>
      </c>
      <c r="G162" s="112">
        <f>SUM(G161-G160)</f>
        <v>0</v>
      </c>
      <c r="H162" s="113">
        <f t="shared" si="10"/>
        <v>-100000</v>
      </c>
    </row>
    <row r="163" spans="1:8" ht="13.5" customHeight="1">
      <c r="A163" s="116" t="s">
        <v>706</v>
      </c>
      <c r="B163" s="110" t="s">
        <v>706</v>
      </c>
      <c r="C163" s="110" t="s">
        <v>706</v>
      </c>
      <c r="D163" s="111" t="s">
        <v>646</v>
      </c>
      <c r="E163" s="112">
        <v>0</v>
      </c>
      <c r="F163" s="112">
        <v>0</v>
      </c>
      <c r="G163" s="112">
        <v>0</v>
      </c>
      <c r="H163" s="113">
        <f t="shared" si="10"/>
        <v>0</v>
      </c>
    </row>
    <row r="164" spans="1:8" ht="13.5" customHeight="1">
      <c r="A164" s="116"/>
      <c r="B164" s="110"/>
      <c r="C164" s="110"/>
      <c r="D164" s="111" t="s">
        <v>647</v>
      </c>
      <c r="E164" s="112">
        <v>0</v>
      </c>
      <c r="F164" s="112">
        <v>0</v>
      </c>
      <c r="G164" s="112">
        <v>0</v>
      </c>
      <c r="H164" s="113">
        <f t="shared" si="10"/>
        <v>0</v>
      </c>
    </row>
    <row r="165" spans="1:8" ht="13.5" customHeight="1" thickBot="1">
      <c r="A165" s="116"/>
      <c r="B165" s="110"/>
      <c r="C165" s="110"/>
      <c r="D165" s="111" t="s">
        <v>648</v>
      </c>
      <c r="E165" s="112">
        <f>SUM(E164-E163)</f>
        <v>0</v>
      </c>
      <c r="F165" s="112">
        <f>SUM(F164-F163)</f>
        <v>0</v>
      </c>
      <c r="G165" s="112">
        <f>SUM(G164-G163)</f>
        <v>0</v>
      </c>
      <c r="H165" s="156">
        <f t="shared" si="10"/>
        <v>0</v>
      </c>
    </row>
    <row r="166" spans="1:8" ht="13.5" customHeight="1">
      <c r="A166" s="135" t="s">
        <v>665</v>
      </c>
      <c r="B166" s="136"/>
      <c r="C166" s="136"/>
      <c r="D166" s="168" t="s">
        <v>646</v>
      </c>
      <c r="E166" s="138">
        <f aca="true" t="shared" si="13" ref="E166:H167">SUM(E108,E124,E157,E160,E163)</f>
        <v>113652000</v>
      </c>
      <c r="F166" s="138">
        <f t="shared" si="13"/>
        <v>748000</v>
      </c>
      <c r="G166" s="138">
        <f t="shared" si="13"/>
        <v>18000000</v>
      </c>
      <c r="H166" s="139">
        <f t="shared" si="13"/>
        <v>132400000</v>
      </c>
    </row>
    <row r="167" spans="1:8" ht="13.5" customHeight="1">
      <c r="A167" s="140"/>
      <c r="B167" s="114"/>
      <c r="C167" s="114"/>
      <c r="D167" s="169" t="s">
        <v>647</v>
      </c>
      <c r="E167" s="170">
        <f t="shared" si="13"/>
        <v>113652000</v>
      </c>
      <c r="F167" s="170">
        <f t="shared" si="13"/>
        <v>200000</v>
      </c>
      <c r="G167" s="170">
        <f t="shared" si="13"/>
        <v>15904871</v>
      </c>
      <c r="H167" s="171">
        <f t="shared" si="13"/>
        <v>129756871</v>
      </c>
    </row>
    <row r="168" spans="1:8" ht="13.5" customHeight="1" thickBot="1">
      <c r="A168" s="142"/>
      <c r="B168" s="143"/>
      <c r="C168" s="143"/>
      <c r="D168" s="172" t="s">
        <v>648</v>
      </c>
      <c r="E168" s="173">
        <f>SUM(E167-E166)</f>
        <v>0</v>
      </c>
      <c r="F168" s="173">
        <f>SUM(F167-F166)</f>
        <v>-548000</v>
      </c>
      <c r="G168" s="173">
        <f>SUM(G167-G166)</f>
        <v>-2095129</v>
      </c>
      <c r="H168" s="174">
        <f>SUM(E168:G168)</f>
        <v>-2643129</v>
      </c>
    </row>
    <row r="169" spans="1:8" ht="13.5" customHeight="1" thickBot="1">
      <c r="A169" s="175" t="s">
        <v>657</v>
      </c>
      <c r="B169" s="111" t="s">
        <v>657</v>
      </c>
      <c r="C169" s="111" t="s">
        <v>657</v>
      </c>
      <c r="D169" s="111" t="s">
        <v>647</v>
      </c>
      <c r="E169" s="112">
        <v>0</v>
      </c>
      <c r="F169" s="112">
        <f>F51-F167</f>
        <v>365811</v>
      </c>
      <c r="G169" s="112">
        <f>G51-G167</f>
        <v>1620028</v>
      </c>
      <c r="H169" s="113">
        <f>SUM(E169:G169)</f>
        <v>1985839</v>
      </c>
    </row>
    <row r="170" spans="1:8" ht="13.5" customHeight="1">
      <c r="A170" s="135" t="s">
        <v>707</v>
      </c>
      <c r="B170" s="136"/>
      <c r="C170" s="136"/>
      <c r="D170" s="168" t="s">
        <v>646</v>
      </c>
      <c r="E170" s="138">
        <f>SUM(E166)</f>
        <v>113652000</v>
      </c>
      <c r="F170" s="138">
        <f>SUM(F166)</f>
        <v>748000</v>
      </c>
      <c r="G170" s="138">
        <f>SUM(G166)</f>
        <v>18000000</v>
      </c>
      <c r="H170" s="139">
        <f>SUM(E170:G170)</f>
        <v>132400000</v>
      </c>
    </row>
    <row r="171" spans="1:8" ht="13.5" customHeight="1">
      <c r="A171" s="140"/>
      <c r="B171" s="114"/>
      <c r="C171" s="114"/>
      <c r="D171" s="169" t="s">
        <v>647</v>
      </c>
      <c r="E171" s="170">
        <f>SUM(E167,E169)</f>
        <v>113652000</v>
      </c>
      <c r="F171" s="170">
        <f>SUM(F167,F169)</f>
        <v>565811</v>
      </c>
      <c r="G171" s="170">
        <f>SUM(G167,G169)</f>
        <v>17524899</v>
      </c>
      <c r="H171" s="171">
        <f>SUM(E171:G171)</f>
        <v>131742710</v>
      </c>
    </row>
    <row r="172" spans="1:8" ht="13.5" customHeight="1" thickBot="1">
      <c r="A172" s="142"/>
      <c r="B172" s="143"/>
      <c r="C172" s="143"/>
      <c r="D172" s="172" t="s">
        <v>648</v>
      </c>
      <c r="E172" s="173">
        <f>SUM(E171-E170)</f>
        <v>0</v>
      </c>
      <c r="F172" s="173">
        <f>SUM(F171-F170)</f>
        <v>-182189</v>
      </c>
      <c r="G172" s="173">
        <f>SUM(G171-G170)</f>
        <v>-475101</v>
      </c>
      <c r="H172" s="174">
        <f>SUM(E172:G172)</f>
        <v>-657290</v>
      </c>
    </row>
    <row r="173" spans="1:8" ht="12" customHeight="1">
      <c r="A173" s="147" t="s">
        <v>708</v>
      </c>
      <c r="B173" s="147"/>
      <c r="C173" s="147"/>
      <c r="D173" s="147"/>
      <c r="E173" s="147"/>
      <c r="F173" s="147"/>
      <c r="G173" s="147"/>
      <c r="H173" s="147"/>
    </row>
  </sheetData>
  <sheetProtection/>
  <mergeCells count="97">
    <mergeCell ref="A163:A165"/>
    <mergeCell ref="B163:B165"/>
    <mergeCell ref="C163:C165"/>
    <mergeCell ref="A166:C168"/>
    <mergeCell ref="A170:C172"/>
    <mergeCell ref="A173:H173"/>
    <mergeCell ref="C151:C153"/>
    <mergeCell ref="C154:C156"/>
    <mergeCell ref="B157:C159"/>
    <mergeCell ref="A160:A162"/>
    <mergeCell ref="B160:B162"/>
    <mergeCell ref="C160:C162"/>
    <mergeCell ref="A127:A159"/>
    <mergeCell ref="B127:B15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A115:A126"/>
    <mergeCell ref="B115:B123"/>
    <mergeCell ref="C115:C117"/>
    <mergeCell ref="C118:C120"/>
    <mergeCell ref="C121:C123"/>
    <mergeCell ref="B124:C126"/>
    <mergeCell ref="C105:C107"/>
    <mergeCell ref="B108:C110"/>
    <mergeCell ref="A111:H111"/>
    <mergeCell ref="A113:C113"/>
    <mergeCell ref="D113:D114"/>
    <mergeCell ref="E113:E114"/>
    <mergeCell ref="F113:F114"/>
    <mergeCell ref="G113:G114"/>
    <mergeCell ref="H113:H114"/>
    <mergeCell ref="C78:C80"/>
    <mergeCell ref="C81:C83"/>
    <mergeCell ref="C84:C86"/>
    <mergeCell ref="B87:B107"/>
    <mergeCell ref="C87:C89"/>
    <mergeCell ref="C90:C92"/>
    <mergeCell ref="C93:C95"/>
    <mergeCell ref="C96:C98"/>
    <mergeCell ref="C99:C101"/>
    <mergeCell ref="C102:C104"/>
    <mergeCell ref="A57:A110"/>
    <mergeCell ref="B57:B74"/>
    <mergeCell ref="C57:C59"/>
    <mergeCell ref="C60:C62"/>
    <mergeCell ref="C63:C65"/>
    <mergeCell ref="C66:C68"/>
    <mergeCell ref="C69:C71"/>
    <mergeCell ref="C72:C74"/>
    <mergeCell ref="B75:B86"/>
    <mergeCell ref="C75:C77"/>
    <mergeCell ref="A50:C52"/>
    <mergeCell ref="A53:H53"/>
    <mergeCell ref="A55:C55"/>
    <mergeCell ref="D55:D56"/>
    <mergeCell ref="E55:E56"/>
    <mergeCell ref="F55:F56"/>
    <mergeCell ref="G55:G56"/>
    <mergeCell ref="H55:H56"/>
    <mergeCell ref="A38:A49"/>
    <mergeCell ref="B38:B46"/>
    <mergeCell ref="C38:C40"/>
    <mergeCell ref="C41:C43"/>
    <mergeCell ref="C44:C46"/>
    <mergeCell ref="B47:C49"/>
    <mergeCell ref="A20:A28"/>
    <mergeCell ref="B20:B25"/>
    <mergeCell ref="C20:C22"/>
    <mergeCell ref="C23:C25"/>
    <mergeCell ref="B26:C28"/>
    <mergeCell ref="A29:A37"/>
    <mergeCell ref="B29:B34"/>
    <mergeCell ref="C29:C31"/>
    <mergeCell ref="C32:C34"/>
    <mergeCell ref="B35:C37"/>
    <mergeCell ref="A5:A10"/>
    <mergeCell ref="B5:B7"/>
    <mergeCell ref="C5:C7"/>
    <mergeCell ref="B8:C10"/>
    <mergeCell ref="A11:A19"/>
    <mergeCell ref="B11:B16"/>
    <mergeCell ref="C11:C13"/>
    <mergeCell ref="C14:C16"/>
    <mergeCell ref="B17:C19"/>
    <mergeCell ref="A1:H1"/>
    <mergeCell ref="A3:C3"/>
    <mergeCell ref="D3:D4"/>
    <mergeCell ref="E3:E4"/>
    <mergeCell ref="F3:F4"/>
    <mergeCell ref="G3:G4"/>
    <mergeCell ref="H3:H4"/>
  </mergeCells>
  <printOptions horizontalCentered="1" verticalCentered="1"/>
  <pageMargins left="0.3937007874015748" right="0.3937007874015748" top="0.4330708661417323" bottom="0.35433070866141736" header="0.15748031496062992" footer="0.15748031496062992"/>
  <pageSetup fitToHeight="0" fitToWidth="1" horizontalDpi="600" verticalDpi="600" orientation="portrait" paperSize="9" scale="93" r:id="rId1"/>
  <rowBreaks count="2" manualBreakCount="2">
    <brk id="53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SheetLayoutView="100" zoomScalePageLayoutView="0" workbookViewId="0" topLeftCell="A103">
      <selection activeCell="E147" sqref="E147"/>
    </sheetView>
  </sheetViews>
  <sheetFormatPr defaultColWidth="8.88671875" defaultRowHeight="13.5"/>
  <cols>
    <col min="1" max="1" width="8.77734375" style="93" customWidth="1"/>
    <col min="2" max="3" width="10.5546875" style="93" customWidth="1"/>
    <col min="4" max="4" width="6.10546875" style="93" customWidth="1"/>
    <col min="5" max="5" width="9.77734375" style="94" customWidth="1"/>
    <col min="6" max="6" width="12.10546875" style="94" customWidth="1"/>
    <col min="7" max="7" width="9.77734375" style="94" customWidth="1"/>
    <col min="8" max="8" width="12.3359375" style="94" customWidth="1"/>
    <col min="9" max="16384" width="8.88671875" style="93" customWidth="1"/>
  </cols>
  <sheetData>
    <row r="1" spans="1:8" s="92" customFormat="1" ht="21" customHeight="1">
      <c r="A1" s="91" t="s">
        <v>709</v>
      </c>
      <c r="B1" s="91"/>
      <c r="C1" s="91"/>
      <c r="D1" s="91"/>
      <c r="E1" s="91"/>
      <c r="F1" s="91"/>
      <c r="G1" s="91"/>
      <c r="H1" s="91"/>
    </row>
    <row r="2" spans="1:8" ht="18" customHeight="1">
      <c r="A2" s="176"/>
      <c r="B2" s="176"/>
      <c r="C2" s="176"/>
      <c r="D2" s="176"/>
      <c r="E2" s="176"/>
      <c r="F2" s="176"/>
      <c r="G2" s="176"/>
      <c r="H2" s="176"/>
    </row>
    <row r="3" spans="1:8" ht="12.75" customHeight="1" thickBot="1">
      <c r="A3" s="93" t="s">
        <v>633</v>
      </c>
      <c r="H3" s="94" t="s">
        <v>634</v>
      </c>
    </row>
    <row r="4" spans="1:8" ht="20.25" customHeight="1">
      <c r="A4" s="95" t="s">
        <v>635</v>
      </c>
      <c r="B4" s="96"/>
      <c r="C4" s="96"/>
      <c r="D4" s="96" t="s">
        <v>636</v>
      </c>
      <c r="E4" s="96" t="s">
        <v>710</v>
      </c>
      <c r="F4" s="96" t="s">
        <v>711</v>
      </c>
      <c r="G4" s="97" t="s">
        <v>639</v>
      </c>
      <c r="H4" s="98" t="s">
        <v>640</v>
      </c>
    </row>
    <row r="5" spans="1:8" ht="20.25" customHeight="1" thickBot="1">
      <c r="A5" s="99" t="s">
        <v>641</v>
      </c>
      <c r="B5" s="100" t="s">
        <v>642</v>
      </c>
      <c r="C5" s="100" t="s">
        <v>643</v>
      </c>
      <c r="D5" s="101"/>
      <c r="E5" s="101"/>
      <c r="F5" s="101"/>
      <c r="G5" s="101"/>
      <c r="H5" s="102"/>
    </row>
    <row r="6" spans="1:8" ht="20.25" customHeight="1">
      <c r="A6" s="108" t="s">
        <v>712</v>
      </c>
      <c r="B6" s="109" t="s">
        <v>713</v>
      </c>
      <c r="C6" s="109" t="s">
        <v>714</v>
      </c>
      <c r="D6" s="111" t="s">
        <v>646</v>
      </c>
      <c r="E6" s="112">
        <v>0</v>
      </c>
      <c r="F6" s="112">
        <v>14690000</v>
      </c>
      <c r="G6" s="112">
        <v>0</v>
      </c>
      <c r="H6" s="113">
        <f>SUM(E6:G6)</f>
        <v>14690000</v>
      </c>
    </row>
    <row r="7" spans="1:8" ht="20.25" customHeight="1">
      <c r="A7" s="108"/>
      <c r="B7" s="109"/>
      <c r="C7" s="110"/>
      <c r="D7" s="111" t="s">
        <v>647</v>
      </c>
      <c r="E7" s="112">
        <v>0</v>
      </c>
      <c r="F7" s="112">
        <v>13643100</v>
      </c>
      <c r="G7" s="112">
        <v>0</v>
      </c>
      <c r="H7" s="113">
        <f>SUM(E7:G7)</f>
        <v>13643100</v>
      </c>
    </row>
    <row r="8" spans="1:8" ht="20.25" customHeight="1">
      <c r="A8" s="108"/>
      <c r="B8" s="109"/>
      <c r="C8" s="110"/>
      <c r="D8" s="111" t="s">
        <v>648</v>
      </c>
      <c r="E8" s="112">
        <f>SUM(E7-E6)</f>
        <v>0</v>
      </c>
      <c r="F8" s="112">
        <f>SUM(F7-F6)</f>
        <v>-1046900</v>
      </c>
      <c r="G8" s="112">
        <f>SUM(G7-G6)</f>
        <v>0</v>
      </c>
      <c r="H8" s="113">
        <f>SUM(H7-H6)</f>
        <v>-1046900</v>
      </c>
    </row>
    <row r="9" spans="1:8" ht="20.25" customHeight="1">
      <c r="A9" s="108"/>
      <c r="B9" s="114" t="s">
        <v>649</v>
      </c>
      <c r="C9" s="114"/>
      <c r="D9" s="111" t="s">
        <v>646</v>
      </c>
      <c r="E9" s="112">
        <f aca="true" t="shared" si="0" ref="E9:H11">SUM(E6)</f>
        <v>0</v>
      </c>
      <c r="F9" s="112">
        <f t="shared" si="0"/>
        <v>14690000</v>
      </c>
      <c r="G9" s="112">
        <f t="shared" si="0"/>
        <v>0</v>
      </c>
      <c r="H9" s="113">
        <f t="shared" si="0"/>
        <v>14690000</v>
      </c>
    </row>
    <row r="10" spans="1:8" ht="20.25" customHeight="1">
      <c r="A10" s="108"/>
      <c r="B10" s="114"/>
      <c r="C10" s="114"/>
      <c r="D10" s="111" t="s">
        <v>647</v>
      </c>
      <c r="E10" s="112">
        <f t="shared" si="0"/>
        <v>0</v>
      </c>
      <c r="F10" s="112">
        <f t="shared" si="0"/>
        <v>13643100</v>
      </c>
      <c r="G10" s="112">
        <f t="shared" si="0"/>
        <v>0</v>
      </c>
      <c r="H10" s="113">
        <f t="shared" si="0"/>
        <v>13643100</v>
      </c>
    </row>
    <row r="11" spans="1:8" ht="20.25" customHeight="1">
      <c r="A11" s="108"/>
      <c r="B11" s="114"/>
      <c r="C11" s="114"/>
      <c r="D11" s="111" t="s">
        <v>648</v>
      </c>
      <c r="E11" s="112">
        <f t="shared" si="0"/>
        <v>0</v>
      </c>
      <c r="F11" s="112">
        <f t="shared" si="0"/>
        <v>-1046900</v>
      </c>
      <c r="G11" s="112">
        <f t="shared" si="0"/>
        <v>0</v>
      </c>
      <c r="H11" s="113">
        <f t="shared" si="0"/>
        <v>-1046900</v>
      </c>
    </row>
    <row r="12" spans="1:8" ht="20.25" customHeight="1">
      <c r="A12" s="108" t="s">
        <v>715</v>
      </c>
      <c r="B12" s="109" t="s">
        <v>716</v>
      </c>
      <c r="C12" s="109" t="s">
        <v>717</v>
      </c>
      <c r="D12" s="111" t="s">
        <v>646</v>
      </c>
      <c r="E12" s="112">
        <v>0</v>
      </c>
      <c r="F12" s="112">
        <v>254600000</v>
      </c>
      <c r="G12" s="112">
        <v>0</v>
      </c>
      <c r="H12" s="113">
        <f>SUM(E12:G12)</f>
        <v>254600000</v>
      </c>
    </row>
    <row r="13" spans="1:8" ht="20.25" customHeight="1">
      <c r="A13" s="108"/>
      <c r="B13" s="109"/>
      <c r="C13" s="110"/>
      <c r="D13" s="111" t="s">
        <v>647</v>
      </c>
      <c r="E13" s="112">
        <v>0</v>
      </c>
      <c r="F13" s="112">
        <v>245097850</v>
      </c>
      <c r="G13" s="112">
        <v>0</v>
      </c>
      <c r="H13" s="113">
        <f>SUM(E13:G13)</f>
        <v>245097850</v>
      </c>
    </row>
    <row r="14" spans="1:8" ht="20.25" customHeight="1">
      <c r="A14" s="108"/>
      <c r="B14" s="109"/>
      <c r="C14" s="110"/>
      <c r="D14" s="111" t="s">
        <v>648</v>
      </c>
      <c r="E14" s="112">
        <f>SUM(E13-E12)</f>
        <v>0</v>
      </c>
      <c r="F14" s="112">
        <f>SUM(F13-F12)</f>
        <v>-9502150</v>
      </c>
      <c r="G14" s="112">
        <f>SUM(G13-G12)</f>
        <v>0</v>
      </c>
      <c r="H14" s="113">
        <f>SUM(H13-H12)</f>
        <v>-9502150</v>
      </c>
    </row>
    <row r="15" spans="1:8" ht="20.25" customHeight="1">
      <c r="A15" s="108"/>
      <c r="B15" s="114" t="s">
        <v>649</v>
      </c>
      <c r="C15" s="114"/>
      <c r="D15" s="111" t="s">
        <v>646</v>
      </c>
      <c r="E15" s="112">
        <f aca="true" t="shared" si="1" ref="E15:H16">SUM(E12)</f>
        <v>0</v>
      </c>
      <c r="F15" s="112">
        <f t="shared" si="1"/>
        <v>254600000</v>
      </c>
      <c r="G15" s="112">
        <f t="shared" si="1"/>
        <v>0</v>
      </c>
      <c r="H15" s="113">
        <f t="shared" si="1"/>
        <v>254600000</v>
      </c>
    </row>
    <row r="16" spans="1:8" ht="20.25" customHeight="1">
      <c r="A16" s="108"/>
      <c r="B16" s="114"/>
      <c r="C16" s="114"/>
      <c r="D16" s="111" t="s">
        <v>647</v>
      </c>
      <c r="E16" s="112">
        <f t="shared" si="1"/>
        <v>0</v>
      </c>
      <c r="F16" s="112">
        <f t="shared" si="1"/>
        <v>245097850</v>
      </c>
      <c r="G16" s="112">
        <f t="shared" si="1"/>
        <v>0</v>
      </c>
      <c r="H16" s="113">
        <f t="shared" si="1"/>
        <v>245097850</v>
      </c>
    </row>
    <row r="17" spans="1:8" ht="20.25" customHeight="1">
      <c r="A17" s="108"/>
      <c r="B17" s="114"/>
      <c r="C17" s="114"/>
      <c r="D17" s="111" t="s">
        <v>648</v>
      </c>
      <c r="E17" s="112">
        <f>SUM(,E14)</f>
        <v>0</v>
      </c>
      <c r="F17" s="112">
        <f>SUM(,F14)</f>
        <v>-9502150</v>
      </c>
      <c r="G17" s="112">
        <f>SUM(,G14)</f>
        <v>0</v>
      </c>
      <c r="H17" s="113">
        <f>SUM(,H14)</f>
        <v>-9502150</v>
      </c>
    </row>
    <row r="18" spans="1:8" ht="20.25" customHeight="1">
      <c r="A18" s="108" t="s">
        <v>718</v>
      </c>
      <c r="B18" s="115" t="s">
        <v>653</v>
      </c>
      <c r="C18" s="110" t="s">
        <v>654</v>
      </c>
      <c r="D18" s="111" t="s">
        <v>646</v>
      </c>
      <c r="E18" s="112">
        <v>0</v>
      </c>
      <c r="F18" s="112">
        <v>0</v>
      </c>
      <c r="G18" s="112">
        <v>0</v>
      </c>
      <c r="H18" s="113">
        <f>SUM(E18:G18)</f>
        <v>0</v>
      </c>
    </row>
    <row r="19" spans="1:8" ht="20.25" customHeight="1">
      <c r="A19" s="116"/>
      <c r="B19" s="117"/>
      <c r="C19" s="110"/>
      <c r="D19" s="111" t="s">
        <v>647</v>
      </c>
      <c r="E19" s="112">
        <v>0</v>
      </c>
      <c r="F19" s="112">
        <v>0</v>
      </c>
      <c r="G19" s="112">
        <v>0</v>
      </c>
      <c r="H19" s="113">
        <f>SUM(E19:G19)</f>
        <v>0</v>
      </c>
    </row>
    <row r="20" spans="1:8" ht="20.25" customHeight="1">
      <c r="A20" s="116"/>
      <c r="B20" s="117"/>
      <c r="C20" s="110"/>
      <c r="D20" s="111" t="s">
        <v>648</v>
      </c>
      <c r="E20" s="112">
        <f>SUM(E19-E18)</f>
        <v>0</v>
      </c>
      <c r="F20" s="112">
        <f>SUM(F19-F18)</f>
        <v>0</v>
      </c>
      <c r="G20" s="112">
        <f>SUM(G19-G18)</f>
        <v>0</v>
      </c>
      <c r="H20" s="113">
        <f>SUM(H19-H18)</f>
        <v>0</v>
      </c>
    </row>
    <row r="21" spans="1:8" ht="20.25" customHeight="1">
      <c r="A21" s="116"/>
      <c r="B21" s="114" t="s">
        <v>649</v>
      </c>
      <c r="C21" s="114"/>
      <c r="D21" s="111" t="s">
        <v>646</v>
      </c>
      <c r="E21" s="112">
        <f aca="true" t="shared" si="2" ref="E21:H23">SUM(E18)</f>
        <v>0</v>
      </c>
      <c r="F21" s="112">
        <f t="shared" si="2"/>
        <v>0</v>
      </c>
      <c r="G21" s="112">
        <f t="shared" si="2"/>
        <v>0</v>
      </c>
      <c r="H21" s="113">
        <f t="shared" si="2"/>
        <v>0</v>
      </c>
    </row>
    <row r="22" spans="1:8" ht="20.25" customHeight="1">
      <c r="A22" s="116"/>
      <c r="B22" s="114"/>
      <c r="C22" s="114"/>
      <c r="D22" s="111" t="s">
        <v>647</v>
      </c>
      <c r="E22" s="112">
        <f t="shared" si="2"/>
        <v>0</v>
      </c>
      <c r="F22" s="112">
        <f t="shared" si="2"/>
        <v>0</v>
      </c>
      <c r="G22" s="112">
        <f t="shared" si="2"/>
        <v>0</v>
      </c>
      <c r="H22" s="113">
        <f t="shared" si="2"/>
        <v>0</v>
      </c>
    </row>
    <row r="23" spans="1:8" ht="20.25" customHeight="1">
      <c r="A23" s="116"/>
      <c r="B23" s="114"/>
      <c r="C23" s="114"/>
      <c r="D23" s="111" t="s">
        <v>648</v>
      </c>
      <c r="E23" s="112">
        <f t="shared" si="2"/>
        <v>0</v>
      </c>
      <c r="F23" s="112">
        <f t="shared" si="2"/>
        <v>0</v>
      </c>
      <c r="G23" s="112">
        <f t="shared" si="2"/>
        <v>0</v>
      </c>
      <c r="H23" s="113">
        <f t="shared" si="2"/>
        <v>0</v>
      </c>
    </row>
    <row r="24" spans="1:8" ht="20.25" customHeight="1">
      <c r="A24" s="116" t="s">
        <v>657</v>
      </c>
      <c r="B24" s="110" t="s">
        <v>657</v>
      </c>
      <c r="C24" s="110" t="s">
        <v>657</v>
      </c>
      <c r="D24" s="111" t="s">
        <v>646</v>
      </c>
      <c r="E24" s="112">
        <v>0</v>
      </c>
      <c r="F24" s="112">
        <v>50110000</v>
      </c>
      <c r="G24" s="112">
        <v>0</v>
      </c>
      <c r="H24" s="113">
        <f>SUM(E24:G24)</f>
        <v>50110000</v>
      </c>
    </row>
    <row r="25" spans="1:8" ht="20.25" customHeight="1">
      <c r="A25" s="116"/>
      <c r="B25" s="110"/>
      <c r="C25" s="110"/>
      <c r="D25" s="111" t="s">
        <v>647</v>
      </c>
      <c r="E25" s="112">
        <v>0</v>
      </c>
      <c r="F25" s="112">
        <v>50109799</v>
      </c>
      <c r="G25" s="112">
        <v>0</v>
      </c>
      <c r="H25" s="113">
        <f>SUM(E25:G25)</f>
        <v>50109799</v>
      </c>
    </row>
    <row r="26" spans="1:8" ht="20.25" customHeight="1">
      <c r="A26" s="116"/>
      <c r="B26" s="110"/>
      <c r="C26" s="110"/>
      <c r="D26" s="111" t="s">
        <v>648</v>
      </c>
      <c r="E26" s="112">
        <f>SUM(E25-E24)</f>
        <v>0</v>
      </c>
      <c r="F26" s="112">
        <f>SUM(F25-F24)</f>
        <v>-201</v>
      </c>
      <c r="G26" s="112">
        <f>SUM(G25-G24)</f>
        <v>0</v>
      </c>
      <c r="H26" s="113">
        <f>SUM(H25-H24)</f>
        <v>-201</v>
      </c>
    </row>
    <row r="27" spans="1:8" ht="20.25" customHeight="1">
      <c r="A27" s="108" t="s">
        <v>660</v>
      </c>
      <c r="B27" s="110" t="s">
        <v>661</v>
      </c>
      <c r="C27" s="109" t="s">
        <v>662</v>
      </c>
      <c r="D27" s="111" t="s">
        <v>646</v>
      </c>
      <c r="E27" s="112">
        <v>0</v>
      </c>
      <c r="F27" s="112">
        <v>100000</v>
      </c>
      <c r="G27" s="112">
        <v>0</v>
      </c>
      <c r="H27" s="113">
        <f>SUM(E27:G27)</f>
        <v>100000</v>
      </c>
    </row>
    <row r="28" spans="1:8" ht="20.25" customHeight="1">
      <c r="A28" s="116"/>
      <c r="B28" s="110"/>
      <c r="C28" s="110"/>
      <c r="D28" s="111" t="s">
        <v>647</v>
      </c>
      <c r="E28" s="112">
        <v>0</v>
      </c>
      <c r="F28" s="112">
        <v>55491</v>
      </c>
      <c r="G28" s="112">
        <v>0</v>
      </c>
      <c r="H28" s="113">
        <f>SUM(E28:G28)</f>
        <v>55491</v>
      </c>
    </row>
    <row r="29" spans="1:8" ht="20.25" customHeight="1">
      <c r="A29" s="116"/>
      <c r="B29" s="110"/>
      <c r="C29" s="110"/>
      <c r="D29" s="111" t="s">
        <v>648</v>
      </c>
      <c r="E29" s="112">
        <f>SUM(E28-E27)</f>
        <v>0</v>
      </c>
      <c r="F29" s="112">
        <f>SUM(F28-F27)</f>
        <v>-44509</v>
      </c>
      <c r="G29" s="112">
        <f>SUM(G28-G27)</f>
        <v>0</v>
      </c>
      <c r="H29" s="113">
        <f>SUM(H28-H27)</f>
        <v>-44509</v>
      </c>
    </row>
    <row r="30" spans="1:8" ht="20.25" customHeight="1">
      <c r="A30" s="116"/>
      <c r="B30" s="110"/>
      <c r="C30" s="109" t="s">
        <v>663</v>
      </c>
      <c r="D30" s="111" t="s">
        <v>646</v>
      </c>
      <c r="E30" s="112">
        <v>0</v>
      </c>
      <c r="F30" s="112">
        <v>500000</v>
      </c>
      <c r="G30" s="112">
        <v>0</v>
      </c>
      <c r="H30" s="113">
        <f>SUM(E30:G30)</f>
        <v>500000</v>
      </c>
    </row>
    <row r="31" spans="1:8" ht="20.25" customHeight="1">
      <c r="A31" s="116"/>
      <c r="B31" s="110"/>
      <c r="C31" s="110"/>
      <c r="D31" s="111" t="s">
        <v>647</v>
      </c>
      <c r="E31" s="112">
        <v>0</v>
      </c>
      <c r="F31" s="112">
        <v>0</v>
      </c>
      <c r="G31" s="112">
        <v>0</v>
      </c>
      <c r="H31" s="113">
        <f>SUM(E31:G31)</f>
        <v>0</v>
      </c>
    </row>
    <row r="32" spans="1:8" ht="20.25" customHeight="1">
      <c r="A32" s="116"/>
      <c r="B32" s="110"/>
      <c r="C32" s="110"/>
      <c r="D32" s="111" t="s">
        <v>648</v>
      </c>
      <c r="E32" s="112">
        <f>SUM(E31-E30)</f>
        <v>0</v>
      </c>
      <c r="F32" s="112">
        <f>SUM(F31-F30)</f>
        <v>-500000</v>
      </c>
      <c r="G32" s="112">
        <f>SUM(G31-G30)</f>
        <v>0</v>
      </c>
      <c r="H32" s="113">
        <f>SUM(H31-H30)</f>
        <v>-500000</v>
      </c>
    </row>
    <row r="33" spans="1:8" ht="20.25" customHeight="1">
      <c r="A33" s="116"/>
      <c r="B33" s="114" t="s">
        <v>719</v>
      </c>
      <c r="C33" s="114"/>
      <c r="D33" s="111" t="s">
        <v>646</v>
      </c>
      <c r="E33" s="112">
        <f aca="true" t="shared" si="3" ref="E33:H35">SUM(E27,E30)</f>
        <v>0</v>
      </c>
      <c r="F33" s="112">
        <f>SUM(F27,F30)</f>
        <v>600000</v>
      </c>
      <c r="G33" s="112">
        <f t="shared" si="3"/>
        <v>0</v>
      </c>
      <c r="H33" s="113">
        <f t="shared" si="3"/>
        <v>600000</v>
      </c>
    </row>
    <row r="34" spans="1:8" ht="20.25" customHeight="1">
      <c r="A34" s="116"/>
      <c r="B34" s="114"/>
      <c r="C34" s="114"/>
      <c r="D34" s="111" t="s">
        <v>647</v>
      </c>
      <c r="E34" s="112">
        <f t="shared" si="3"/>
        <v>0</v>
      </c>
      <c r="F34" s="112">
        <f t="shared" si="3"/>
        <v>55491</v>
      </c>
      <c r="G34" s="112">
        <f t="shared" si="3"/>
        <v>0</v>
      </c>
      <c r="H34" s="113">
        <f t="shared" si="3"/>
        <v>55491</v>
      </c>
    </row>
    <row r="35" spans="1:8" ht="20.25" customHeight="1" thickBot="1">
      <c r="A35" s="130"/>
      <c r="B35" s="131"/>
      <c r="C35" s="131"/>
      <c r="D35" s="132" t="s">
        <v>648</v>
      </c>
      <c r="E35" s="133">
        <f t="shared" si="3"/>
        <v>0</v>
      </c>
      <c r="F35" s="133">
        <f t="shared" si="3"/>
        <v>-544509</v>
      </c>
      <c r="G35" s="133">
        <f t="shared" si="3"/>
        <v>0</v>
      </c>
      <c r="H35" s="134">
        <f t="shared" si="3"/>
        <v>-544509</v>
      </c>
    </row>
    <row r="36" spans="1:8" ht="20.25" customHeight="1" thickBot="1">
      <c r="A36" s="135" t="s">
        <v>665</v>
      </c>
      <c r="B36" s="136"/>
      <c r="C36" s="136"/>
      <c r="D36" s="168" t="s">
        <v>646</v>
      </c>
      <c r="E36" s="138">
        <f aca="true" t="shared" si="4" ref="E36:H38">SUM(E9,E15,E21,E24,E33)</f>
        <v>0</v>
      </c>
      <c r="F36" s="138">
        <f t="shared" si="4"/>
        <v>320000000</v>
      </c>
      <c r="G36" s="138">
        <f t="shared" si="4"/>
        <v>0</v>
      </c>
      <c r="H36" s="139">
        <f t="shared" si="4"/>
        <v>320000000</v>
      </c>
    </row>
    <row r="37" spans="1:8" ht="20.25" customHeight="1" thickBot="1">
      <c r="A37" s="140"/>
      <c r="B37" s="114"/>
      <c r="C37" s="114"/>
      <c r="D37" s="169" t="s">
        <v>647</v>
      </c>
      <c r="E37" s="138">
        <f t="shared" si="4"/>
        <v>0</v>
      </c>
      <c r="F37" s="138">
        <f t="shared" si="4"/>
        <v>308906240</v>
      </c>
      <c r="G37" s="138">
        <f t="shared" si="4"/>
        <v>0</v>
      </c>
      <c r="H37" s="139">
        <f t="shared" si="4"/>
        <v>308906240</v>
      </c>
    </row>
    <row r="38" spans="1:8" ht="20.25" customHeight="1" thickBot="1">
      <c r="A38" s="142"/>
      <c r="B38" s="143"/>
      <c r="C38" s="143"/>
      <c r="D38" s="172" t="s">
        <v>648</v>
      </c>
      <c r="E38" s="145">
        <f t="shared" si="4"/>
        <v>0</v>
      </c>
      <c r="F38" s="145">
        <f t="shared" si="4"/>
        <v>-11093760</v>
      </c>
      <c r="G38" s="145">
        <f t="shared" si="4"/>
        <v>0</v>
      </c>
      <c r="H38" s="146">
        <f t="shared" si="4"/>
        <v>-11093760</v>
      </c>
    </row>
    <row r="39" spans="1:8" ht="11.25">
      <c r="A39" s="177" t="s">
        <v>666</v>
      </c>
      <c r="B39" s="177"/>
      <c r="C39" s="177"/>
      <c r="D39" s="177"/>
      <c r="E39" s="177"/>
      <c r="F39" s="177"/>
      <c r="G39" s="177"/>
      <c r="H39" s="177"/>
    </row>
    <row r="40" spans="1:8" ht="18" customHeight="1" thickBot="1">
      <c r="A40" s="178" t="s">
        <v>667</v>
      </c>
      <c r="B40" s="178"/>
      <c r="C40" s="178"/>
      <c r="D40" s="178"/>
      <c r="E40" s="179"/>
      <c r="F40" s="179"/>
      <c r="G40" s="179"/>
      <c r="H40" s="179" t="s">
        <v>634</v>
      </c>
    </row>
    <row r="41" spans="1:8" ht="18" customHeight="1">
      <c r="A41" s="95" t="s">
        <v>635</v>
      </c>
      <c r="B41" s="96"/>
      <c r="C41" s="96"/>
      <c r="D41" s="96" t="s">
        <v>636</v>
      </c>
      <c r="E41" s="97" t="s">
        <v>637</v>
      </c>
      <c r="F41" s="96" t="s">
        <v>638</v>
      </c>
      <c r="G41" s="96" t="s">
        <v>639</v>
      </c>
      <c r="H41" s="98" t="s">
        <v>640</v>
      </c>
    </row>
    <row r="42" spans="1:8" ht="18" customHeight="1" thickBot="1">
      <c r="A42" s="99" t="s">
        <v>641</v>
      </c>
      <c r="B42" s="100" t="s">
        <v>642</v>
      </c>
      <c r="C42" s="100" t="s">
        <v>643</v>
      </c>
      <c r="D42" s="101"/>
      <c r="E42" s="101"/>
      <c r="F42" s="101"/>
      <c r="G42" s="101"/>
      <c r="H42" s="102"/>
    </row>
    <row r="43" spans="1:8" ht="15" customHeight="1">
      <c r="A43" s="103" t="s">
        <v>668</v>
      </c>
      <c r="B43" s="104" t="s">
        <v>669</v>
      </c>
      <c r="C43" s="104" t="s">
        <v>670</v>
      </c>
      <c r="D43" s="105" t="s">
        <v>646</v>
      </c>
      <c r="E43" s="106">
        <v>0</v>
      </c>
      <c r="F43" s="106">
        <v>185602000</v>
      </c>
      <c r="G43" s="106">
        <v>0</v>
      </c>
      <c r="H43" s="107">
        <f>SUM(E43:G43)</f>
        <v>185602000</v>
      </c>
    </row>
    <row r="44" spans="1:8" ht="15" customHeight="1">
      <c r="A44" s="108"/>
      <c r="B44" s="109"/>
      <c r="C44" s="110"/>
      <c r="D44" s="111" t="s">
        <v>647</v>
      </c>
      <c r="E44" s="112">
        <v>0</v>
      </c>
      <c r="F44" s="112">
        <v>174301750</v>
      </c>
      <c r="G44" s="112">
        <v>0</v>
      </c>
      <c r="H44" s="113">
        <f>SUM(E44:G44)</f>
        <v>174301750</v>
      </c>
    </row>
    <row r="45" spans="1:8" ht="15" customHeight="1">
      <c r="A45" s="108"/>
      <c r="B45" s="109"/>
      <c r="C45" s="110"/>
      <c r="D45" s="111" t="s">
        <v>648</v>
      </c>
      <c r="E45" s="112">
        <f>SUM(E44-E43)</f>
        <v>0</v>
      </c>
      <c r="F45" s="112">
        <f>SUM(F44-F43)</f>
        <v>-11300250</v>
      </c>
      <c r="G45" s="112">
        <v>0</v>
      </c>
      <c r="H45" s="113">
        <f>SUM(H44-H43)</f>
        <v>-11300250</v>
      </c>
    </row>
    <row r="46" spans="1:8" ht="15" customHeight="1">
      <c r="A46" s="108"/>
      <c r="B46" s="109"/>
      <c r="C46" s="109" t="s">
        <v>671</v>
      </c>
      <c r="D46" s="111" t="s">
        <v>646</v>
      </c>
      <c r="E46" s="112">
        <v>0</v>
      </c>
      <c r="F46" s="112">
        <v>6195000</v>
      </c>
      <c r="G46" s="112">
        <v>0</v>
      </c>
      <c r="H46" s="113">
        <f>SUM(E46:G46)</f>
        <v>6195000</v>
      </c>
    </row>
    <row r="47" spans="1:8" ht="15" customHeight="1">
      <c r="A47" s="108"/>
      <c r="B47" s="109"/>
      <c r="C47" s="110"/>
      <c r="D47" s="111" t="s">
        <v>647</v>
      </c>
      <c r="E47" s="112">
        <v>0</v>
      </c>
      <c r="F47" s="112">
        <v>5635100</v>
      </c>
      <c r="G47" s="112">
        <v>0</v>
      </c>
      <c r="H47" s="113">
        <f>SUM(E47:G47)</f>
        <v>5635100</v>
      </c>
    </row>
    <row r="48" spans="1:8" ht="15" customHeight="1">
      <c r="A48" s="108"/>
      <c r="B48" s="109"/>
      <c r="C48" s="110"/>
      <c r="D48" s="111" t="s">
        <v>648</v>
      </c>
      <c r="E48" s="112">
        <f>SUM(E47-E46)</f>
        <v>0</v>
      </c>
      <c r="F48" s="180">
        <f>SUM(F47-F46)</f>
        <v>-559900</v>
      </c>
      <c r="G48" s="112">
        <v>0</v>
      </c>
      <c r="H48" s="181">
        <f>SUM(H47-H46)</f>
        <v>-559900</v>
      </c>
    </row>
    <row r="49" spans="1:8" ht="15" customHeight="1">
      <c r="A49" s="108"/>
      <c r="B49" s="109"/>
      <c r="C49" s="109" t="s">
        <v>672</v>
      </c>
      <c r="D49" s="111" t="s">
        <v>646</v>
      </c>
      <c r="E49" s="112">
        <v>0</v>
      </c>
      <c r="F49" s="112">
        <v>16466000</v>
      </c>
      <c r="G49" s="112">
        <v>0</v>
      </c>
      <c r="H49" s="113">
        <f>SUM(E49:G49)</f>
        <v>16466000</v>
      </c>
    </row>
    <row r="50" spans="1:8" ht="15" customHeight="1">
      <c r="A50" s="108"/>
      <c r="B50" s="109"/>
      <c r="C50" s="110"/>
      <c r="D50" s="111" t="s">
        <v>647</v>
      </c>
      <c r="E50" s="112">
        <v>0</v>
      </c>
      <c r="F50" s="112">
        <v>14665233</v>
      </c>
      <c r="G50" s="112">
        <v>0</v>
      </c>
      <c r="H50" s="113">
        <f>SUM(E50:G50)</f>
        <v>14665233</v>
      </c>
    </row>
    <row r="51" spans="1:8" ht="15" customHeight="1">
      <c r="A51" s="108"/>
      <c r="B51" s="109"/>
      <c r="C51" s="110"/>
      <c r="D51" s="111" t="s">
        <v>648</v>
      </c>
      <c r="E51" s="112">
        <f>SUM(E50-E49)</f>
        <v>0</v>
      </c>
      <c r="F51" s="112">
        <f>SUM(F50-F49)</f>
        <v>-1800767</v>
      </c>
      <c r="G51" s="112">
        <v>0</v>
      </c>
      <c r="H51" s="113">
        <f>SUM(H50-H49)</f>
        <v>-1800767</v>
      </c>
    </row>
    <row r="52" spans="1:8" ht="15" customHeight="1">
      <c r="A52" s="108"/>
      <c r="B52" s="109"/>
      <c r="C52" s="109" t="s">
        <v>673</v>
      </c>
      <c r="D52" s="111" t="s">
        <v>646</v>
      </c>
      <c r="E52" s="112">
        <v>0</v>
      </c>
      <c r="F52" s="112">
        <v>14750000</v>
      </c>
      <c r="G52" s="112">
        <v>0</v>
      </c>
      <c r="H52" s="113">
        <f>SUM(E52:G52)</f>
        <v>14750000</v>
      </c>
    </row>
    <row r="53" spans="1:8" ht="15" customHeight="1">
      <c r="A53" s="108"/>
      <c r="B53" s="109"/>
      <c r="C53" s="110"/>
      <c r="D53" s="111" t="s">
        <v>647</v>
      </c>
      <c r="E53" s="112">
        <v>0</v>
      </c>
      <c r="F53" s="112">
        <v>12864200</v>
      </c>
      <c r="G53" s="112">
        <v>0</v>
      </c>
      <c r="H53" s="113">
        <f>SUM(E53:G53)</f>
        <v>12864200</v>
      </c>
    </row>
    <row r="54" spans="1:8" ht="15" customHeight="1">
      <c r="A54" s="108"/>
      <c r="B54" s="109"/>
      <c r="C54" s="110"/>
      <c r="D54" s="111" t="s">
        <v>648</v>
      </c>
      <c r="E54" s="112">
        <f>SUM(E53-E52)</f>
        <v>0</v>
      </c>
      <c r="F54" s="112">
        <f>SUM(F53-F52)</f>
        <v>-1885800</v>
      </c>
      <c r="G54" s="112">
        <v>0</v>
      </c>
      <c r="H54" s="113">
        <f>SUM(H53-H52)</f>
        <v>-1885800</v>
      </c>
    </row>
    <row r="55" spans="1:8" ht="15" customHeight="1">
      <c r="A55" s="108"/>
      <c r="B55" s="109"/>
      <c r="C55" s="109" t="s">
        <v>674</v>
      </c>
      <c r="D55" s="111" t="s">
        <v>646</v>
      </c>
      <c r="E55" s="112">
        <v>0</v>
      </c>
      <c r="F55" s="112">
        <v>200000</v>
      </c>
      <c r="G55" s="112">
        <v>0</v>
      </c>
      <c r="H55" s="113">
        <f>SUM(E55:G55)</f>
        <v>200000</v>
      </c>
    </row>
    <row r="56" spans="1:8" ht="15" customHeight="1">
      <c r="A56" s="108"/>
      <c r="B56" s="109"/>
      <c r="C56" s="110"/>
      <c r="D56" s="111" t="s">
        <v>647</v>
      </c>
      <c r="E56" s="112">
        <v>0</v>
      </c>
      <c r="F56" s="112">
        <v>200000</v>
      </c>
      <c r="G56" s="112">
        <v>0</v>
      </c>
      <c r="H56" s="113">
        <f>SUM(E56:G56)</f>
        <v>200000</v>
      </c>
    </row>
    <row r="57" spans="1:8" ht="15" customHeight="1">
      <c r="A57" s="108"/>
      <c r="B57" s="109"/>
      <c r="C57" s="110"/>
      <c r="D57" s="111" t="s">
        <v>648</v>
      </c>
      <c r="E57" s="112">
        <f>SUM(E56-E55)</f>
        <v>0</v>
      </c>
      <c r="F57" s="112">
        <f>SUM(F56-F55)</f>
        <v>0</v>
      </c>
      <c r="G57" s="112">
        <v>0</v>
      </c>
      <c r="H57" s="113">
        <f>SUM(H56-H55)</f>
        <v>0</v>
      </c>
    </row>
    <row r="58" spans="1:8" ht="15" customHeight="1">
      <c r="A58" s="108"/>
      <c r="B58" s="109"/>
      <c r="C58" s="148" t="s">
        <v>675</v>
      </c>
      <c r="D58" s="111" t="s">
        <v>646</v>
      </c>
      <c r="E58" s="112">
        <f>SUM(E43,E46,E49,E52,E55)</f>
        <v>0</v>
      </c>
      <c r="F58" s="112">
        <f>SUM(F43,F46,F49,F52,F55)</f>
        <v>223213000</v>
      </c>
      <c r="G58" s="112">
        <f>SUM(G43,G46,G49,G52,G55)</f>
        <v>0</v>
      </c>
      <c r="H58" s="113">
        <f>SUM(H43,H46,H49,H52,H55)</f>
        <v>223213000</v>
      </c>
    </row>
    <row r="59" spans="1:8" ht="15" customHeight="1">
      <c r="A59" s="108"/>
      <c r="B59" s="109"/>
      <c r="C59" s="114"/>
      <c r="D59" s="111" t="s">
        <v>647</v>
      </c>
      <c r="E59" s="112">
        <f aca="true" t="shared" si="5" ref="E59:H60">SUM(E44,E47,E50,E53,E56)</f>
        <v>0</v>
      </c>
      <c r="F59" s="112">
        <f t="shared" si="5"/>
        <v>207666283</v>
      </c>
      <c r="G59" s="112">
        <f t="shared" si="5"/>
        <v>0</v>
      </c>
      <c r="H59" s="113">
        <f t="shared" si="5"/>
        <v>207666283</v>
      </c>
    </row>
    <row r="60" spans="1:8" ht="15" customHeight="1">
      <c r="A60" s="108"/>
      <c r="B60" s="109"/>
      <c r="C60" s="114"/>
      <c r="D60" s="111" t="s">
        <v>648</v>
      </c>
      <c r="E60" s="112">
        <f t="shared" si="5"/>
        <v>0</v>
      </c>
      <c r="F60" s="112">
        <f t="shared" si="5"/>
        <v>-15546717</v>
      </c>
      <c r="G60" s="112">
        <f t="shared" si="5"/>
        <v>0</v>
      </c>
      <c r="H60" s="113">
        <f t="shared" si="5"/>
        <v>-15546717</v>
      </c>
    </row>
    <row r="61" spans="1:8" ht="12" customHeight="1">
      <c r="A61" s="108"/>
      <c r="B61" s="128" t="s">
        <v>676</v>
      </c>
      <c r="C61" s="109" t="s">
        <v>677</v>
      </c>
      <c r="D61" s="111" t="s">
        <v>646</v>
      </c>
      <c r="E61" s="112">
        <v>0</v>
      </c>
      <c r="F61" s="112">
        <v>300000</v>
      </c>
      <c r="G61" s="112">
        <v>0</v>
      </c>
      <c r="H61" s="113">
        <f aca="true" t="shared" si="6" ref="H61:H90">SUM(E61:G61)</f>
        <v>300000</v>
      </c>
    </row>
    <row r="62" spans="1:8" ht="12" customHeight="1">
      <c r="A62" s="108"/>
      <c r="B62" s="129"/>
      <c r="C62" s="110"/>
      <c r="D62" s="111" t="s">
        <v>647</v>
      </c>
      <c r="E62" s="112">
        <v>0</v>
      </c>
      <c r="F62" s="112">
        <v>0</v>
      </c>
      <c r="G62" s="112">
        <v>0</v>
      </c>
      <c r="H62" s="113">
        <f t="shared" si="6"/>
        <v>0</v>
      </c>
    </row>
    <row r="63" spans="1:8" ht="12" customHeight="1">
      <c r="A63" s="108"/>
      <c r="B63" s="129"/>
      <c r="C63" s="110"/>
      <c r="D63" s="111" t="s">
        <v>648</v>
      </c>
      <c r="E63" s="112">
        <f>SUM(E62-E61)</f>
        <v>0</v>
      </c>
      <c r="F63" s="112">
        <f>SUM(F62-F61)</f>
        <v>-300000</v>
      </c>
      <c r="G63" s="112">
        <f>SUM(G62-G61)</f>
        <v>0</v>
      </c>
      <c r="H63" s="113">
        <f t="shared" si="6"/>
        <v>-300000</v>
      </c>
    </row>
    <row r="64" spans="1:8" ht="12" customHeight="1">
      <c r="A64" s="108"/>
      <c r="B64" s="129"/>
      <c r="C64" s="115" t="s">
        <v>678</v>
      </c>
      <c r="D64" s="111" t="s">
        <v>646</v>
      </c>
      <c r="E64" s="112">
        <v>0</v>
      </c>
      <c r="F64" s="112">
        <v>200000</v>
      </c>
      <c r="G64" s="112">
        <v>0</v>
      </c>
      <c r="H64" s="113">
        <f t="shared" si="6"/>
        <v>200000</v>
      </c>
    </row>
    <row r="65" spans="1:8" ht="12" customHeight="1">
      <c r="A65" s="108"/>
      <c r="B65" s="129"/>
      <c r="C65" s="117"/>
      <c r="D65" s="111" t="s">
        <v>647</v>
      </c>
      <c r="E65" s="112">
        <v>0</v>
      </c>
      <c r="F65" s="112">
        <v>200000</v>
      </c>
      <c r="G65" s="112">
        <v>0</v>
      </c>
      <c r="H65" s="113">
        <f t="shared" si="6"/>
        <v>200000</v>
      </c>
    </row>
    <row r="66" spans="1:8" ht="12" customHeight="1">
      <c r="A66" s="108"/>
      <c r="B66" s="129"/>
      <c r="C66" s="149"/>
      <c r="D66" s="111" t="s">
        <v>648</v>
      </c>
      <c r="E66" s="112">
        <f>SUM(E65-E64)</f>
        <v>0</v>
      </c>
      <c r="F66" s="112">
        <f>SUM(F65-F64)</f>
        <v>0</v>
      </c>
      <c r="G66" s="112">
        <f>SUM(G65-G64)</f>
        <v>0</v>
      </c>
      <c r="H66" s="113">
        <f t="shared" si="6"/>
        <v>0</v>
      </c>
    </row>
    <row r="67" spans="1:8" ht="12" customHeight="1">
      <c r="A67" s="108"/>
      <c r="B67" s="129"/>
      <c r="C67" s="110" t="s">
        <v>679</v>
      </c>
      <c r="D67" s="111" t="s">
        <v>646</v>
      </c>
      <c r="E67" s="112">
        <v>0</v>
      </c>
      <c r="F67" s="112">
        <v>200000</v>
      </c>
      <c r="G67" s="112">
        <v>0</v>
      </c>
      <c r="H67" s="113">
        <f t="shared" si="6"/>
        <v>200000</v>
      </c>
    </row>
    <row r="68" spans="1:8" ht="12" customHeight="1">
      <c r="A68" s="108"/>
      <c r="B68" s="129"/>
      <c r="C68" s="110"/>
      <c r="D68" s="111" t="s">
        <v>647</v>
      </c>
      <c r="E68" s="112">
        <v>0</v>
      </c>
      <c r="F68" s="112">
        <v>149700</v>
      </c>
      <c r="G68" s="112">
        <v>0</v>
      </c>
      <c r="H68" s="113">
        <f t="shared" si="6"/>
        <v>149700</v>
      </c>
    </row>
    <row r="69" spans="1:8" ht="12" customHeight="1">
      <c r="A69" s="108"/>
      <c r="B69" s="129"/>
      <c r="C69" s="110"/>
      <c r="D69" s="111" t="s">
        <v>648</v>
      </c>
      <c r="E69" s="112">
        <f>SUM(E68-E67)</f>
        <v>0</v>
      </c>
      <c r="F69" s="112">
        <f>SUM(F68-F67)</f>
        <v>-50300</v>
      </c>
      <c r="G69" s="112">
        <f>SUM(G68-G67)</f>
        <v>0</v>
      </c>
      <c r="H69" s="113">
        <f t="shared" si="6"/>
        <v>-50300</v>
      </c>
    </row>
    <row r="70" spans="1:8" ht="12" customHeight="1">
      <c r="A70" s="108"/>
      <c r="B70" s="129"/>
      <c r="C70" s="148" t="s">
        <v>675</v>
      </c>
      <c r="D70" s="111" t="s">
        <v>646</v>
      </c>
      <c r="E70" s="112">
        <f>SUM(E61,E67)</f>
        <v>0</v>
      </c>
      <c r="F70" s="112">
        <f>SUM(F61,F64,F67)</f>
        <v>700000</v>
      </c>
      <c r="G70" s="112">
        <f>SUM(G61,G67)</f>
        <v>0</v>
      </c>
      <c r="H70" s="113">
        <f t="shared" si="6"/>
        <v>700000</v>
      </c>
    </row>
    <row r="71" spans="1:8" ht="12" customHeight="1">
      <c r="A71" s="108"/>
      <c r="B71" s="129"/>
      <c r="C71" s="114"/>
      <c r="D71" s="111" t="s">
        <v>647</v>
      </c>
      <c r="E71" s="112">
        <f>SUM(E62,E68)</f>
        <v>0</v>
      </c>
      <c r="F71" s="112">
        <f>SUM(F62,F65,F68)</f>
        <v>349700</v>
      </c>
      <c r="G71" s="112">
        <f>SUM(G62,G68)</f>
        <v>0</v>
      </c>
      <c r="H71" s="113">
        <f t="shared" si="6"/>
        <v>349700</v>
      </c>
    </row>
    <row r="72" spans="1:8" ht="12" customHeight="1">
      <c r="A72" s="108"/>
      <c r="B72" s="104"/>
      <c r="C72" s="114"/>
      <c r="D72" s="111" t="s">
        <v>648</v>
      </c>
      <c r="E72" s="112">
        <f>SUM(E63,E69)</f>
        <v>0</v>
      </c>
      <c r="F72" s="112">
        <f>SUM(F63,F66,F69)</f>
        <v>-350300</v>
      </c>
      <c r="G72" s="112">
        <f>SUM(G63,G69)</f>
        <v>0</v>
      </c>
      <c r="H72" s="113">
        <f t="shared" si="6"/>
        <v>-350300</v>
      </c>
    </row>
    <row r="73" spans="1:8" ht="12" customHeight="1">
      <c r="A73" s="108"/>
      <c r="B73" s="128" t="s">
        <v>720</v>
      </c>
      <c r="C73" s="110" t="s">
        <v>721</v>
      </c>
      <c r="D73" s="111" t="s">
        <v>646</v>
      </c>
      <c r="E73" s="112">
        <v>0</v>
      </c>
      <c r="F73" s="112">
        <v>100000</v>
      </c>
      <c r="G73" s="112">
        <v>0</v>
      </c>
      <c r="H73" s="113">
        <f>SUM(E73:G73)</f>
        <v>100000</v>
      </c>
    </row>
    <row r="74" spans="1:8" ht="12" customHeight="1">
      <c r="A74" s="108"/>
      <c r="B74" s="129"/>
      <c r="C74" s="110"/>
      <c r="D74" s="111" t="s">
        <v>647</v>
      </c>
      <c r="E74" s="112">
        <v>0</v>
      </c>
      <c r="F74" s="112">
        <v>60000</v>
      </c>
      <c r="G74" s="112">
        <v>0</v>
      </c>
      <c r="H74" s="113">
        <f>SUM(E74:G74)</f>
        <v>60000</v>
      </c>
    </row>
    <row r="75" spans="1:8" ht="12" customHeight="1">
      <c r="A75" s="108"/>
      <c r="B75" s="129"/>
      <c r="C75" s="110"/>
      <c r="D75" s="111" t="s">
        <v>648</v>
      </c>
      <c r="E75" s="112">
        <f>SUM(E74-E73)</f>
        <v>0</v>
      </c>
      <c r="F75" s="112">
        <f>SUM(F74-F73)</f>
        <v>-40000</v>
      </c>
      <c r="G75" s="112">
        <f>SUM(G74-G73)</f>
        <v>0</v>
      </c>
      <c r="H75" s="113">
        <f>SUM(E75:G75)</f>
        <v>-40000</v>
      </c>
    </row>
    <row r="76" spans="1:8" ht="12" customHeight="1">
      <c r="A76" s="108"/>
      <c r="B76" s="129"/>
      <c r="C76" s="110" t="s">
        <v>722</v>
      </c>
      <c r="D76" s="111" t="s">
        <v>646</v>
      </c>
      <c r="E76" s="112">
        <v>0</v>
      </c>
      <c r="F76" s="112">
        <v>3800000</v>
      </c>
      <c r="G76" s="112">
        <v>0</v>
      </c>
      <c r="H76" s="113">
        <f t="shared" si="6"/>
        <v>3800000</v>
      </c>
    </row>
    <row r="77" spans="1:8" ht="12" customHeight="1">
      <c r="A77" s="108"/>
      <c r="B77" s="129"/>
      <c r="C77" s="110"/>
      <c r="D77" s="111" t="s">
        <v>647</v>
      </c>
      <c r="E77" s="112">
        <v>0</v>
      </c>
      <c r="F77" s="112">
        <v>3193580</v>
      </c>
      <c r="G77" s="112">
        <v>0</v>
      </c>
      <c r="H77" s="113">
        <f t="shared" si="6"/>
        <v>3193580</v>
      </c>
    </row>
    <row r="78" spans="1:8" ht="12" customHeight="1">
      <c r="A78" s="108"/>
      <c r="B78" s="129"/>
      <c r="C78" s="110"/>
      <c r="D78" s="111" t="s">
        <v>648</v>
      </c>
      <c r="E78" s="112">
        <f>SUM(E77-E76)</f>
        <v>0</v>
      </c>
      <c r="F78" s="112">
        <f>SUM(F77-F76)</f>
        <v>-606420</v>
      </c>
      <c r="G78" s="112">
        <f>SUM(G77-G76)</f>
        <v>0</v>
      </c>
      <c r="H78" s="113">
        <f t="shared" si="6"/>
        <v>-606420</v>
      </c>
    </row>
    <row r="79" spans="1:8" ht="12" customHeight="1">
      <c r="A79" s="108"/>
      <c r="B79" s="129"/>
      <c r="C79" s="115" t="s">
        <v>683</v>
      </c>
      <c r="D79" s="111" t="s">
        <v>646</v>
      </c>
      <c r="E79" s="112">
        <v>0</v>
      </c>
      <c r="F79" s="112">
        <v>940000</v>
      </c>
      <c r="G79" s="112">
        <v>0</v>
      </c>
      <c r="H79" s="113">
        <f t="shared" si="6"/>
        <v>940000</v>
      </c>
    </row>
    <row r="80" spans="1:8" ht="12" customHeight="1">
      <c r="A80" s="108"/>
      <c r="B80" s="129"/>
      <c r="C80" s="117"/>
      <c r="D80" s="111" t="s">
        <v>647</v>
      </c>
      <c r="E80" s="112">
        <v>0</v>
      </c>
      <c r="F80" s="112">
        <v>691230</v>
      </c>
      <c r="G80" s="112">
        <v>0</v>
      </c>
      <c r="H80" s="113">
        <f t="shared" si="6"/>
        <v>691230</v>
      </c>
    </row>
    <row r="81" spans="1:8" ht="12" customHeight="1">
      <c r="A81" s="108"/>
      <c r="B81" s="129"/>
      <c r="C81" s="149"/>
      <c r="D81" s="111" t="s">
        <v>648</v>
      </c>
      <c r="E81" s="112">
        <f>SUM(E80-E79)</f>
        <v>0</v>
      </c>
      <c r="F81" s="112">
        <f>SUM(F80-F79)</f>
        <v>-248770</v>
      </c>
      <c r="G81" s="112">
        <f>SUM(G80-G79)</f>
        <v>0</v>
      </c>
      <c r="H81" s="113">
        <f t="shared" si="6"/>
        <v>-248770</v>
      </c>
    </row>
    <row r="82" spans="1:8" ht="12" customHeight="1">
      <c r="A82" s="108"/>
      <c r="B82" s="129"/>
      <c r="C82" s="110" t="s">
        <v>684</v>
      </c>
      <c r="D82" s="111" t="s">
        <v>646</v>
      </c>
      <c r="E82" s="112">
        <v>0</v>
      </c>
      <c r="F82" s="112">
        <v>2100000</v>
      </c>
      <c r="G82" s="112">
        <v>0</v>
      </c>
      <c r="H82" s="113">
        <f t="shared" si="6"/>
        <v>2100000</v>
      </c>
    </row>
    <row r="83" spans="1:8" ht="12" customHeight="1">
      <c r="A83" s="108"/>
      <c r="B83" s="129"/>
      <c r="C83" s="110"/>
      <c r="D83" s="111" t="s">
        <v>647</v>
      </c>
      <c r="E83" s="112">
        <v>0</v>
      </c>
      <c r="F83" s="112">
        <v>622560</v>
      </c>
      <c r="G83" s="112">
        <v>0</v>
      </c>
      <c r="H83" s="113">
        <f t="shared" si="6"/>
        <v>622560</v>
      </c>
    </row>
    <row r="84" spans="1:8" ht="12" customHeight="1">
      <c r="A84" s="108"/>
      <c r="B84" s="129"/>
      <c r="C84" s="110"/>
      <c r="D84" s="111" t="s">
        <v>648</v>
      </c>
      <c r="E84" s="112">
        <f>SUM(E83-E82)</f>
        <v>0</v>
      </c>
      <c r="F84" s="112">
        <f>SUM(F83-F82)</f>
        <v>-1477440</v>
      </c>
      <c r="G84" s="112">
        <f>SUM(G83-G82)</f>
        <v>0</v>
      </c>
      <c r="H84" s="113">
        <f t="shared" si="6"/>
        <v>-1477440</v>
      </c>
    </row>
    <row r="85" spans="1:8" ht="12" customHeight="1">
      <c r="A85" s="108"/>
      <c r="B85" s="129"/>
      <c r="C85" s="110" t="s">
        <v>685</v>
      </c>
      <c r="D85" s="111" t="s">
        <v>646</v>
      </c>
      <c r="E85" s="112">
        <v>0</v>
      </c>
      <c r="F85" s="112">
        <v>2400000</v>
      </c>
      <c r="G85" s="112">
        <v>0</v>
      </c>
      <c r="H85" s="113">
        <f>SUM(E85:G85)</f>
        <v>2400000</v>
      </c>
    </row>
    <row r="86" spans="1:8" ht="12" customHeight="1">
      <c r="A86" s="108"/>
      <c r="B86" s="129"/>
      <c r="C86" s="110"/>
      <c r="D86" s="111" t="s">
        <v>647</v>
      </c>
      <c r="E86" s="112">
        <v>0</v>
      </c>
      <c r="F86" s="112">
        <v>2280000</v>
      </c>
      <c r="G86" s="112">
        <v>0</v>
      </c>
      <c r="H86" s="113">
        <f>SUM(E86:G86)</f>
        <v>2280000</v>
      </c>
    </row>
    <row r="87" spans="1:8" ht="12" customHeight="1">
      <c r="A87" s="108"/>
      <c r="B87" s="129"/>
      <c r="C87" s="110"/>
      <c r="D87" s="111" t="s">
        <v>648</v>
      </c>
      <c r="E87" s="112">
        <f>SUM(E86-E85)</f>
        <v>0</v>
      </c>
      <c r="F87" s="112">
        <f>SUM(F86-F85)</f>
        <v>-120000</v>
      </c>
      <c r="G87" s="112">
        <f>SUM(G86-G85)</f>
        <v>0</v>
      </c>
      <c r="H87" s="113">
        <f>SUM(E87:G87)</f>
        <v>-120000</v>
      </c>
    </row>
    <row r="88" spans="1:8" ht="12" customHeight="1">
      <c r="A88" s="108"/>
      <c r="B88" s="129"/>
      <c r="C88" s="110" t="s">
        <v>686</v>
      </c>
      <c r="D88" s="111" t="s">
        <v>646</v>
      </c>
      <c r="E88" s="112">
        <v>0</v>
      </c>
      <c r="F88" s="112">
        <v>100000</v>
      </c>
      <c r="G88" s="112">
        <v>0</v>
      </c>
      <c r="H88" s="113">
        <f t="shared" si="6"/>
        <v>100000</v>
      </c>
    </row>
    <row r="89" spans="1:8" ht="12" customHeight="1">
      <c r="A89" s="108"/>
      <c r="B89" s="129"/>
      <c r="C89" s="110"/>
      <c r="D89" s="111" t="s">
        <v>647</v>
      </c>
      <c r="E89" s="112">
        <v>0</v>
      </c>
      <c r="F89" s="112">
        <v>0</v>
      </c>
      <c r="G89" s="112">
        <v>0</v>
      </c>
      <c r="H89" s="113">
        <f t="shared" si="6"/>
        <v>0</v>
      </c>
    </row>
    <row r="90" spans="1:8" ht="12" customHeight="1">
      <c r="A90" s="108"/>
      <c r="B90" s="129"/>
      <c r="C90" s="110"/>
      <c r="D90" s="111" t="s">
        <v>648</v>
      </c>
      <c r="E90" s="112">
        <f>SUM(E89-E88)</f>
        <v>0</v>
      </c>
      <c r="F90" s="112">
        <f>SUM(F89-F88)</f>
        <v>-100000</v>
      </c>
      <c r="G90" s="112">
        <f>SUM(G89-G88)</f>
        <v>0</v>
      </c>
      <c r="H90" s="113">
        <f t="shared" si="6"/>
        <v>-100000</v>
      </c>
    </row>
    <row r="91" spans="1:8" ht="12" customHeight="1">
      <c r="A91" s="108"/>
      <c r="B91" s="129"/>
      <c r="C91" s="148" t="s">
        <v>675</v>
      </c>
      <c r="D91" s="111" t="s">
        <v>646</v>
      </c>
      <c r="E91" s="112">
        <f>SUM(E88)</f>
        <v>0</v>
      </c>
      <c r="F91" s="112">
        <f>SUM(F73,F76,F79,F82,F85,F88)</f>
        <v>9440000</v>
      </c>
      <c r="G91" s="112">
        <f>SUM(G88)</f>
        <v>0</v>
      </c>
      <c r="H91" s="113">
        <f>SUM(H73,H76,H79,H82,H85,H88)</f>
        <v>9440000</v>
      </c>
    </row>
    <row r="92" spans="1:8" ht="12" customHeight="1">
      <c r="A92" s="108"/>
      <c r="B92" s="129"/>
      <c r="C92" s="114"/>
      <c r="D92" s="111" t="s">
        <v>647</v>
      </c>
      <c r="E92" s="112">
        <f>SUM(,E89)</f>
        <v>0</v>
      </c>
      <c r="F92" s="112">
        <f>SUM(F74,F77,F80,F83,F86,F89)</f>
        <v>6847370</v>
      </c>
      <c r="G92" s="112">
        <f>SUM(,G89)</f>
        <v>0</v>
      </c>
      <c r="H92" s="113">
        <f>SUM(H74,H77,H80,H83,H86,H89)</f>
        <v>6847370</v>
      </c>
    </row>
    <row r="93" spans="1:8" ht="12" customHeight="1">
      <c r="A93" s="108"/>
      <c r="B93" s="104"/>
      <c r="C93" s="114"/>
      <c r="D93" s="111" t="s">
        <v>648</v>
      </c>
      <c r="E93" s="112">
        <f>SUM(E90)</f>
        <v>0</v>
      </c>
      <c r="F93" s="112">
        <f>SUM(F75,F78,F81,F84,F87,F90)</f>
        <v>-2592630</v>
      </c>
      <c r="G93" s="112">
        <f>SUM(G90)</f>
        <v>0</v>
      </c>
      <c r="H93" s="113">
        <f>SUM(H75,H78,H81,H84,H87,H90)</f>
        <v>-2592630</v>
      </c>
    </row>
    <row r="94" spans="1:8" ht="16.5" customHeight="1">
      <c r="A94" s="108"/>
      <c r="B94" s="122" t="s">
        <v>649</v>
      </c>
      <c r="C94" s="150"/>
      <c r="D94" s="111" t="s">
        <v>646</v>
      </c>
      <c r="E94" s="112">
        <f aca="true" t="shared" si="7" ref="E94:G96">SUM(E58,E70,E91)</f>
        <v>0</v>
      </c>
      <c r="F94" s="112">
        <f t="shared" si="7"/>
        <v>233353000</v>
      </c>
      <c r="G94" s="112">
        <f t="shared" si="7"/>
        <v>0</v>
      </c>
      <c r="H94" s="113">
        <f>SUM(E94:G94)</f>
        <v>233353000</v>
      </c>
    </row>
    <row r="95" spans="1:8" ht="16.5" customHeight="1">
      <c r="A95" s="108"/>
      <c r="B95" s="122"/>
      <c r="C95" s="150"/>
      <c r="D95" s="111" t="s">
        <v>647</v>
      </c>
      <c r="E95" s="112">
        <f t="shared" si="7"/>
        <v>0</v>
      </c>
      <c r="F95" s="112">
        <f t="shared" si="7"/>
        <v>214863353</v>
      </c>
      <c r="G95" s="112">
        <f t="shared" si="7"/>
        <v>0</v>
      </c>
      <c r="H95" s="113">
        <f>SUM(E95:G95)</f>
        <v>214863353</v>
      </c>
    </row>
    <row r="96" spans="1:8" ht="16.5" customHeight="1" thickBot="1">
      <c r="A96" s="151"/>
      <c r="B96" s="152"/>
      <c r="C96" s="153"/>
      <c r="D96" s="154" t="s">
        <v>648</v>
      </c>
      <c r="E96" s="155">
        <f t="shared" si="7"/>
        <v>0</v>
      </c>
      <c r="F96" s="155">
        <f t="shared" si="7"/>
        <v>-18489647</v>
      </c>
      <c r="G96" s="155">
        <f t="shared" si="7"/>
        <v>0</v>
      </c>
      <c r="H96" s="156">
        <f>SUM(E96:G96)</f>
        <v>-18489647</v>
      </c>
    </row>
    <row r="97" spans="1:8" ht="12" customHeight="1">
      <c r="A97" s="147" t="s">
        <v>687</v>
      </c>
      <c r="B97" s="147"/>
      <c r="C97" s="147"/>
      <c r="D97" s="147"/>
      <c r="E97" s="147"/>
      <c r="F97" s="147"/>
      <c r="G97" s="147"/>
      <c r="H97" s="147"/>
    </row>
    <row r="98" spans="1:8" ht="18" customHeight="1" thickBot="1">
      <c r="A98" s="93" t="s">
        <v>667</v>
      </c>
      <c r="H98" s="94" t="s">
        <v>634</v>
      </c>
    </row>
    <row r="99" spans="1:8" ht="18" customHeight="1">
      <c r="A99" s="95" t="s">
        <v>635</v>
      </c>
      <c r="B99" s="96"/>
      <c r="C99" s="96"/>
      <c r="D99" s="96" t="s">
        <v>636</v>
      </c>
      <c r="E99" s="96" t="s">
        <v>637</v>
      </c>
      <c r="F99" s="96" t="s">
        <v>638</v>
      </c>
      <c r="G99" s="96" t="s">
        <v>639</v>
      </c>
      <c r="H99" s="98" t="s">
        <v>640</v>
      </c>
    </row>
    <row r="100" spans="1:8" ht="18" customHeight="1" thickBot="1">
      <c r="A100" s="157" t="s">
        <v>641</v>
      </c>
      <c r="B100" s="158" t="s">
        <v>642</v>
      </c>
      <c r="C100" s="158" t="s">
        <v>643</v>
      </c>
      <c r="D100" s="159"/>
      <c r="E100" s="159"/>
      <c r="F100" s="159"/>
      <c r="G100" s="159"/>
      <c r="H100" s="160"/>
    </row>
    <row r="101" spans="1:8" ht="19.5" customHeight="1">
      <c r="A101" s="161" t="s">
        <v>688</v>
      </c>
      <c r="B101" s="162" t="s">
        <v>689</v>
      </c>
      <c r="C101" s="163" t="s">
        <v>690</v>
      </c>
      <c r="D101" s="164" t="s">
        <v>646</v>
      </c>
      <c r="E101" s="165">
        <v>0</v>
      </c>
      <c r="F101" s="165">
        <v>100000</v>
      </c>
      <c r="G101" s="165">
        <v>0</v>
      </c>
      <c r="H101" s="166">
        <f aca="true" t="shared" si="8" ref="H101:H121">SUM(E101:G101)</f>
        <v>100000</v>
      </c>
    </row>
    <row r="102" spans="1:8" ht="19.5" customHeight="1">
      <c r="A102" s="108"/>
      <c r="B102" s="110"/>
      <c r="C102" s="110"/>
      <c r="D102" s="111" t="s">
        <v>647</v>
      </c>
      <c r="E102" s="112">
        <v>0</v>
      </c>
      <c r="F102" s="112">
        <v>0</v>
      </c>
      <c r="G102" s="112">
        <v>0</v>
      </c>
      <c r="H102" s="113">
        <f t="shared" si="8"/>
        <v>0</v>
      </c>
    </row>
    <row r="103" spans="1:8" ht="19.5" customHeight="1">
      <c r="A103" s="108"/>
      <c r="B103" s="110"/>
      <c r="C103" s="110"/>
      <c r="D103" s="111" t="s">
        <v>648</v>
      </c>
      <c r="E103" s="112">
        <f>SUM(E102-E101)</f>
        <v>0</v>
      </c>
      <c r="F103" s="112">
        <f>SUM(F102-F101)</f>
        <v>-100000</v>
      </c>
      <c r="G103" s="112">
        <f>SUM(G102-G101)</f>
        <v>0</v>
      </c>
      <c r="H103" s="113">
        <f t="shared" si="8"/>
        <v>-100000</v>
      </c>
    </row>
    <row r="104" spans="1:8" ht="19.5" customHeight="1">
      <c r="A104" s="108"/>
      <c r="B104" s="110"/>
      <c r="C104" s="110" t="s">
        <v>691</v>
      </c>
      <c r="D104" s="111" t="s">
        <v>646</v>
      </c>
      <c r="E104" s="112">
        <v>0</v>
      </c>
      <c r="F104" s="112">
        <v>2300000</v>
      </c>
      <c r="G104" s="112">
        <v>0</v>
      </c>
      <c r="H104" s="113">
        <f t="shared" si="8"/>
        <v>2300000</v>
      </c>
    </row>
    <row r="105" spans="1:8" ht="19.5" customHeight="1">
      <c r="A105" s="108"/>
      <c r="B105" s="110"/>
      <c r="C105" s="110"/>
      <c r="D105" s="111" t="s">
        <v>647</v>
      </c>
      <c r="E105" s="112">
        <v>0</v>
      </c>
      <c r="F105" s="112">
        <v>2205080</v>
      </c>
      <c r="G105" s="112">
        <v>0</v>
      </c>
      <c r="H105" s="113">
        <f t="shared" si="8"/>
        <v>2205080</v>
      </c>
    </row>
    <row r="106" spans="1:8" ht="19.5" customHeight="1">
      <c r="A106" s="108"/>
      <c r="B106" s="110"/>
      <c r="C106" s="110"/>
      <c r="D106" s="111" t="s">
        <v>648</v>
      </c>
      <c r="E106" s="112">
        <f>SUM(E105-E104)</f>
        <v>0</v>
      </c>
      <c r="F106" s="112">
        <f>SUM(F105-F104)</f>
        <v>-94920</v>
      </c>
      <c r="G106" s="112">
        <f>SUM(G105-G104)</f>
        <v>0</v>
      </c>
      <c r="H106" s="113">
        <f t="shared" si="8"/>
        <v>-94920</v>
      </c>
    </row>
    <row r="107" spans="1:8" ht="19.5" customHeight="1">
      <c r="A107" s="108"/>
      <c r="B107" s="110"/>
      <c r="C107" s="109" t="s">
        <v>692</v>
      </c>
      <c r="D107" s="111" t="s">
        <v>646</v>
      </c>
      <c r="E107" s="112">
        <v>0</v>
      </c>
      <c r="F107" s="112">
        <v>100000</v>
      </c>
      <c r="G107" s="112">
        <v>0</v>
      </c>
      <c r="H107" s="113">
        <f t="shared" si="8"/>
        <v>100000</v>
      </c>
    </row>
    <row r="108" spans="1:8" ht="19.5" customHeight="1">
      <c r="A108" s="108"/>
      <c r="B108" s="110"/>
      <c r="C108" s="110"/>
      <c r="D108" s="111" t="s">
        <v>647</v>
      </c>
      <c r="E108" s="112">
        <v>0</v>
      </c>
      <c r="F108" s="112">
        <v>0</v>
      </c>
      <c r="G108" s="112">
        <v>0</v>
      </c>
      <c r="H108" s="113">
        <f t="shared" si="8"/>
        <v>0</v>
      </c>
    </row>
    <row r="109" spans="1:8" ht="19.5" customHeight="1">
      <c r="A109" s="108"/>
      <c r="B109" s="110"/>
      <c r="C109" s="110"/>
      <c r="D109" s="111" t="s">
        <v>648</v>
      </c>
      <c r="E109" s="112">
        <f>SUM(E108-E107)</f>
        <v>0</v>
      </c>
      <c r="F109" s="112">
        <f>SUM(F108-F107)</f>
        <v>-100000</v>
      </c>
      <c r="G109" s="112">
        <f>SUM(G108-G107)</f>
        <v>0</v>
      </c>
      <c r="H109" s="113">
        <f t="shared" si="8"/>
        <v>-100000</v>
      </c>
    </row>
    <row r="110" spans="1:8" ht="19.5" customHeight="1">
      <c r="A110" s="108"/>
      <c r="B110" s="148" t="s">
        <v>675</v>
      </c>
      <c r="C110" s="148"/>
      <c r="D110" s="111" t="s">
        <v>646</v>
      </c>
      <c r="E110" s="112">
        <f>SUM(E101,E104,E107)</f>
        <v>0</v>
      </c>
      <c r="F110" s="112">
        <f>SUM(F101,F104,F107)</f>
        <v>2500000</v>
      </c>
      <c r="G110" s="112">
        <f>SUM(G101,G104,G107)</f>
        <v>0</v>
      </c>
      <c r="H110" s="113">
        <f t="shared" si="8"/>
        <v>2500000</v>
      </c>
    </row>
    <row r="111" spans="1:8" ht="19.5" customHeight="1">
      <c r="A111" s="108"/>
      <c r="B111" s="148"/>
      <c r="C111" s="148"/>
      <c r="D111" s="111" t="s">
        <v>647</v>
      </c>
      <c r="E111" s="112">
        <f aca="true" t="shared" si="9" ref="E111:G112">SUM(E102,E105,E108)</f>
        <v>0</v>
      </c>
      <c r="F111" s="112">
        <f t="shared" si="9"/>
        <v>2205080</v>
      </c>
      <c r="G111" s="112">
        <f t="shared" si="9"/>
        <v>0</v>
      </c>
      <c r="H111" s="113">
        <f t="shared" si="8"/>
        <v>2205080</v>
      </c>
    </row>
    <row r="112" spans="1:8" ht="19.5" customHeight="1">
      <c r="A112" s="108"/>
      <c r="B112" s="148"/>
      <c r="C112" s="148"/>
      <c r="D112" s="111" t="s">
        <v>648</v>
      </c>
      <c r="E112" s="112">
        <f t="shared" si="9"/>
        <v>0</v>
      </c>
      <c r="F112" s="112">
        <f t="shared" si="9"/>
        <v>-294920</v>
      </c>
      <c r="G112" s="112">
        <f t="shared" si="9"/>
        <v>0</v>
      </c>
      <c r="H112" s="113">
        <f t="shared" si="8"/>
        <v>-294920</v>
      </c>
    </row>
    <row r="113" spans="1:8" ht="19.5" customHeight="1">
      <c r="A113" s="120" t="s">
        <v>723</v>
      </c>
      <c r="B113" s="128" t="s">
        <v>724</v>
      </c>
      <c r="C113" s="109" t="s">
        <v>725</v>
      </c>
      <c r="D113" s="111" t="s">
        <v>646</v>
      </c>
      <c r="E113" s="112">
        <v>0</v>
      </c>
      <c r="F113" s="112">
        <v>3600000</v>
      </c>
      <c r="G113" s="112">
        <v>0</v>
      </c>
      <c r="H113" s="113">
        <f t="shared" si="8"/>
        <v>3600000</v>
      </c>
    </row>
    <row r="114" spans="1:8" ht="19.5" customHeight="1">
      <c r="A114" s="167"/>
      <c r="B114" s="129"/>
      <c r="C114" s="110"/>
      <c r="D114" s="111" t="s">
        <v>647</v>
      </c>
      <c r="E114" s="112">
        <v>0</v>
      </c>
      <c r="F114" s="112">
        <v>2519850</v>
      </c>
      <c r="G114" s="112">
        <v>0</v>
      </c>
      <c r="H114" s="113">
        <f t="shared" si="8"/>
        <v>2519850</v>
      </c>
    </row>
    <row r="115" spans="1:8" ht="19.5" customHeight="1">
      <c r="A115" s="167"/>
      <c r="B115" s="129"/>
      <c r="C115" s="110"/>
      <c r="D115" s="111" t="s">
        <v>648</v>
      </c>
      <c r="E115" s="112">
        <f>SUM(E114-E113)</f>
        <v>0</v>
      </c>
      <c r="F115" s="112">
        <f>SUM(F114-F113)</f>
        <v>-1080150</v>
      </c>
      <c r="G115" s="112">
        <f>SUM(G114-G113)</f>
        <v>0</v>
      </c>
      <c r="H115" s="113">
        <f t="shared" si="8"/>
        <v>-1080150</v>
      </c>
    </row>
    <row r="116" spans="1:8" ht="19.5" customHeight="1">
      <c r="A116" s="167"/>
      <c r="B116" s="129"/>
      <c r="C116" s="109" t="s">
        <v>726</v>
      </c>
      <c r="D116" s="111" t="s">
        <v>646</v>
      </c>
      <c r="E116" s="112">
        <v>0</v>
      </c>
      <c r="F116" s="112">
        <v>1800000</v>
      </c>
      <c r="G116" s="112">
        <v>0</v>
      </c>
      <c r="H116" s="113">
        <f t="shared" si="8"/>
        <v>1800000</v>
      </c>
    </row>
    <row r="117" spans="1:8" ht="19.5" customHeight="1">
      <c r="A117" s="167"/>
      <c r="B117" s="129"/>
      <c r="C117" s="110"/>
      <c r="D117" s="111" t="s">
        <v>647</v>
      </c>
      <c r="E117" s="112">
        <v>0</v>
      </c>
      <c r="F117" s="112">
        <v>1715220</v>
      </c>
      <c r="G117" s="112">
        <v>0</v>
      </c>
      <c r="H117" s="113">
        <f t="shared" si="8"/>
        <v>1715220</v>
      </c>
    </row>
    <row r="118" spans="1:8" ht="19.5" customHeight="1">
      <c r="A118" s="167"/>
      <c r="B118" s="129"/>
      <c r="C118" s="110"/>
      <c r="D118" s="111" t="s">
        <v>648</v>
      </c>
      <c r="E118" s="112">
        <f>SUM(E117-E116)</f>
        <v>0</v>
      </c>
      <c r="F118" s="112">
        <f>SUM(F117-F116)</f>
        <v>-84780</v>
      </c>
      <c r="G118" s="112">
        <f>SUM(G117-G116)</f>
        <v>0</v>
      </c>
      <c r="H118" s="113">
        <f t="shared" si="8"/>
        <v>-84780</v>
      </c>
    </row>
    <row r="119" spans="1:8" ht="19.5" customHeight="1">
      <c r="A119" s="167"/>
      <c r="B119" s="129"/>
      <c r="C119" s="109" t="s">
        <v>727</v>
      </c>
      <c r="D119" s="111" t="s">
        <v>646</v>
      </c>
      <c r="E119" s="112">
        <v>0</v>
      </c>
      <c r="F119" s="112">
        <v>547000</v>
      </c>
      <c r="G119" s="112">
        <v>0</v>
      </c>
      <c r="H119" s="113">
        <f t="shared" si="8"/>
        <v>547000</v>
      </c>
    </row>
    <row r="120" spans="1:8" ht="19.5" customHeight="1">
      <c r="A120" s="167"/>
      <c r="B120" s="129"/>
      <c r="C120" s="110"/>
      <c r="D120" s="111" t="s">
        <v>647</v>
      </c>
      <c r="E120" s="112">
        <v>0</v>
      </c>
      <c r="F120" s="112">
        <v>413960</v>
      </c>
      <c r="G120" s="112">
        <v>0</v>
      </c>
      <c r="H120" s="113">
        <f t="shared" si="8"/>
        <v>413960</v>
      </c>
    </row>
    <row r="121" spans="1:8" ht="19.5" customHeight="1">
      <c r="A121" s="167"/>
      <c r="B121" s="129"/>
      <c r="C121" s="110"/>
      <c r="D121" s="111" t="s">
        <v>648</v>
      </c>
      <c r="E121" s="112">
        <f>SUM(E120-E119)</f>
        <v>0</v>
      </c>
      <c r="F121" s="112">
        <f>SUM(F120-F119)</f>
        <v>-133040</v>
      </c>
      <c r="G121" s="112">
        <f>SUM(G120-G119)</f>
        <v>0</v>
      </c>
      <c r="H121" s="113">
        <f t="shared" si="8"/>
        <v>-133040</v>
      </c>
    </row>
    <row r="122" spans="1:8" ht="19.5" customHeight="1">
      <c r="A122" s="167"/>
      <c r="B122" s="148" t="s">
        <v>675</v>
      </c>
      <c r="C122" s="148"/>
      <c r="D122" s="111" t="s">
        <v>646</v>
      </c>
      <c r="E122" s="112">
        <f>SUM(E113,E116,E119)</f>
        <v>0</v>
      </c>
      <c r="F122" s="112">
        <f>SUM(F113,F116,F119)</f>
        <v>5947000</v>
      </c>
      <c r="G122" s="112">
        <f>SUM(G113,G116,G119)</f>
        <v>0</v>
      </c>
      <c r="H122" s="113">
        <f>SUM(H113,H116,H119)</f>
        <v>5947000</v>
      </c>
    </row>
    <row r="123" spans="1:8" ht="19.5" customHeight="1">
      <c r="A123" s="167"/>
      <c r="B123" s="148"/>
      <c r="C123" s="148"/>
      <c r="D123" s="111" t="s">
        <v>647</v>
      </c>
      <c r="E123" s="112">
        <f aca="true" t="shared" si="10" ref="E123:H124">SUM(E114,E117,E120)</f>
        <v>0</v>
      </c>
      <c r="F123" s="112">
        <f t="shared" si="10"/>
        <v>4649030</v>
      </c>
      <c r="G123" s="112">
        <f t="shared" si="10"/>
        <v>0</v>
      </c>
      <c r="H123" s="113">
        <f t="shared" si="10"/>
        <v>4649030</v>
      </c>
    </row>
    <row r="124" spans="1:8" ht="19.5" customHeight="1">
      <c r="A124" s="103"/>
      <c r="B124" s="148"/>
      <c r="C124" s="148"/>
      <c r="D124" s="111" t="s">
        <v>648</v>
      </c>
      <c r="E124" s="112">
        <f t="shared" si="10"/>
        <v>0</v>
      </c>
      <c r="F124" s="112">
        <f t="shared" si="10"/>
        <v>-1297970</v>
      </c>
      <c r="G124" s="112">
        <f t="shared" si="10"/>
        <v>0</v>
      </c>
      <c r="H124" s="113">
        <f t="shared" si="10"/>
        <v>-1297970</v>
      </c>
    </row>
    <row r="125" spans="1:8" ht="19.5" customHeight="1">
      <c r="A125" s="116" t="s">
        <v>705</v>
      </c>
      <c r="B125" s="110" t="s">
        <v>705</v>
      </c>
      <c r="C125" s="110" t="s">
        <v>705</v>
      </c>
      <c r="D125" s="111" t="s">
        <v>646</v>
      </c>
      <c r="E125" s="112">
        <v>0</v>
      </c>
      <c r="F125" s="112">
        <v>200000</v>
      </c>
      <c r="G125" s="112">
        <v>0</v>
      </c>
      <c r="H125" s="113">
        <f aca="true" t="shared" si="11" ref="H125:H130">SUM(E125:G125)</f>
        <v>200000</v>
      </c>
    </row>
    <row r="126" spans="1:8" ht="19.5" customHeight="1">
      <c r="A126" s="116"/>
      <c r="B126" s="110"/>
      <c r="C126" s="110"/>
      <c r="D126" s="111" t="s">
        <v>647</v>
      </c>
      <c r="E126" s="112">
        <v>0</v>
      </c>
      <c r="F126" s="112">
        <v>0</v>
      </c>
      <c r="G126" s="112">
        <v>0</v>
      </c>
      <c r="H126" s="113">
        <f t="shared" si="11"/>
        <v>0</v>
      </c>
    </row>
    <row r="127" spans="1:8" ht="19.5" customHeight="1">
      <c r="A127" s="116"/>
      <c r="B127" s="110"/>
      <c r="C127" s="110"/>
      <c r="D127" s="111" t="s">
        <v>648</v>
      </c>
      <c r="E127" s="112">
        <f>SUM(E126-E125)</f>
        <v>0</v>
      </c>
      <c r="F127" s="112">
        <f>SUM(F126-F125)</f>
        <v>-200000</v>
      </c>
      <c r="G127" s="112">
        <f>SUM(G126-G125)</f>
        <v>0</v>
      </c>
      <c r="H127" s="113">
        <f t="shared" si="11"/>
        <v>-200000</v>
      </c>
    </row>
    <row r="128" spans="1:8" ht="19.5" customHeight="1">
      <c r="A128" s="116" t="s">
        <v>706</v>
      </c>
      <c r="B128" s="110" t="s">
        <v>706</v>
      </c>
      <c r="C128" s="110" t="s">
        <v>706</v>
      </c>
      <c r="D128" s="111" t="s">
        <v>646</v>
      </c>
      <c r="E128" s="112">
        <v>0</v>
      </c>
      <c r="F128" s="112">
        <v>78000000</v>
      </c>
      <c r="G128" s="112">
        <v>0</v>
      </c>
      <c r="H128" s="113">
        <f t="shared" si="11"/>
        <v>78000000</v>
      </c>
    </row>
    <row r="129" spans="1:8" ht="19.5" customHeight="1">
      <c r="A129" s="116"/>
      <c r="B129" s="110"/>
      <c r="C129" s="110"/>
      <c r="D129" s="111" t="s">
        <v>647</v>
      </c>
      <c r="E129" s="112">
        <v>0</v>
      </c>
      <c r="F129" s="112">
        <v>0</v>
      </c>
      <c r="G129" s="112">
        <v>0</v>
      </c>
      <c r="H129" s="113">
        <f t="shared" si="11"/>
        <v>0</v>
      </c>
    </row>
    <row r="130" spans="1:8" ht="19.5" customHeight="1" thickBot="1">
      <c r="A130" s="116"/>
      <c r="B130" s="110"/>
      <c r="C130" s="110"/>
      <c r="D130" s="111" t="s">
        <v>648</v>
      </c>
      <c r="E130" s="112">
        <f>SUM(E129-E128)</f>
        <v>0</v>
      </c>
      <c r="F130" s="112">
        <f>SUM(F129-F128)</f>
        <v>-78000000</v>
      </c>
      <c r="G130" s="112">
        <f>SUM(G129-G128)</f>
        <v>0</v>
      </c>
      <c r="H130" s="156">
        <f t="shared" si="11"/>
        <v>-78000000</v>
      </c>
    </row>
    <row r="131" spans="1:8" ht="17.25" customHeight="1">
      <c r="A131" s="135" t="s">
        <v>665</v>
      </c>
      <c r="B131" s="136"/>
      <c r="C131" s="136"/>
      <c r="D131" s="168" t="s">
        <v>646</v>
      </c>
      <c r="E131" s="138">
        <f aca="true" t="shared" si="12" ref="E131:H132">SUM(E94,E110,E122,E125,E128)</f>
        <v>0</v>
      </c>
      <c r="F131" s="138">
        <f t="shared" si="12"/>
        <v>320000000</v>
      </c>
      <c r="G131" s="138">
        <f t="shared" si="12"/>
        <v>0</v>
      </c>
      <c r="H131" s="139">
        <f t="shared" si="12"/>
        <v>320000000</v>
      </c>
    </row>
    <row r="132" spans="1:8" ht="17.25" customHeight="1">
      <c r="A132" s="140"/>
      <c r="B132" s="114"/>
      <c r="C132" s="114"/>
      <c r="D132" s="169" t="s">
        <v>647</v>
      </c>
      <c r="E132" s="182">
        <f t="shared" si="12"/>
        <v>0</v>
      </c>
      <c r="F132" s="182">
        <f t="shared" si="12"/>
        <v>221717463</v>
      </c>
      <c r="G132" s="182">
        <f t="shared" si="12"/>
        <v>0</v>
      </c>
      <c r="H132" s="183">
        <f>SUM(H95,H111,H123,H126,H129)</f>
        <v>221717463</v>
      </c>
    </row>
    <row r="133" spans="1:8" ht="17.25" customHeight="1" thickBot="1">
      <c r="A133" s="142"/>
      <c r="B133" s="143"/>
      <c r="C133" s="143"/>
      <c r="D133" s="172" t="s">
        <v>648</v>
      </c>
      <c r="E133" s="173">
        <f>SUM(E132-E131)</f>
        <v>0</v>
      </c>
      <c r="F133" s="173">
        <f>SUM(F132-F131)</f>
        <v>-98282537</v>
      </c>
      <c r="G133" s="173">
        <f>SUM(G132-G131)</f>
        <v>0</v>
      </c>
      <c r="H133" s="174">
        <f>SUM(E133:G133)</f>
        <v>-98282537</v>
      </c>
    </row>
    <row r="134" spans="1:8" ht="17.25" customHeight="1" thickBot="1">
      <c r="A134" s="184" t="s">
        <v>657</v>
      </c>
      <c r="B134" s="169" t="s">
        <v>657</v>
      </c>
      <c r="C134" s="169" t="s">
        <v>657</v>
      </c>
      <c r="D134" s="169" t="s">
        <v>647</v>
      </c>
      <c r="E134" s="170">
        <v>0</v>
      </c>
      <c r="F134" s="170">
        <f>F37-F132</f>
        <v>87188777</v>
      </c>
      <c r="G134" s="170">
        <v>0</v>
      </c>
      <c r="H134" s="171">
        <f>SUM(E134:G134)</f>
        <v>87188777</v>
      </c>
    </row>
    <row r="135" spans="1:8" ht="17.25" customHeight="1">
      <c r="A135" s="135" t="s">
        <v>707</v>
      </c>
      <c r="B135" s="136"/>
      <c r="C135" s="136"/>
      <c r="D135" s="168" t="s">
        <v>646</v>
      </c>
      <c r="E135" s="138">
        <f>SUM(E131)</f>
        <v>0</v>
      </c>
      <c r="F135" s="138">
        <f>SUM(F131)</f>
        <v>320000000</v>
      </c>
      <c r="G135" s="138">
        <f>SUM(G131)</f>
        <v>0</v>
      </c>
      <c r="H135" s="139">
        <f>SUM(E135:G135)</f>
        <v>320000000</v>
      </c>
    </row>
    <row r="136" spans="1:8" ht="17.25" customHeight="1">
      <c r="A136" s="140"/>
      <c r="B136" s="114"/>
      <c r="C136" s="114"/>
      <c r="D136" s="169" t="s">
        <v>647</v>
      </c>
      <c r="E136" s="170">
        <f>SUM(E132,E134)</f>
        <v>0</v>
      </c>
      <c r="F136" s="170">
        <f>SUM(F132,F134)</f>
        <v>308906240</v>
      </c>
      <c r="G136" s="170">
        <f>SUM(G132,G134)</f>
        <v>0</v>
      </c>
      <c r="H136" s="171">
        <f>SUM(E136:G136)</f>
        <v>308906240</v>
      </c>
    </row>
    <row r="137" spans="1:8" ht="17.25" customHeight="1" thickBot="1">
      <c r="A137" s="142"/>
      <c r="B137" s="143"/>
      <c r="C137" s="143"/>
      <c r="D137" s="172" t="s">
        <v>648</v>
      </c>
      <c r="E137" s="173">
        <f>SUM(E136-E135)</f>
        <v>0</v>
      </c>
      <c r="F137" s="173">
        <f>SUM(F136-F135)</f>
        <v>-11093760</v>
      </c>
      <c r="G137" s="173">
        <f>SUM(G136-G135)</f>
        <v>0</v>
      </c>
      <c r="H137" s="174">
        <f>SUM(E137:G137)</f>
        <v>-11093760</v>
      </c>
    </row>
    <row r="138" spans="1:8" ht="12" customHeight="1">
      <c r="A138" s="147" t="s">
        <v>708</v>
      </c>
      <c r="B138" s="147"/>
      <c r="C138" s="147"/>
      <c r="D138" s="147"/>
      <c r="E138" s="147"/>
      <c r="F138" s="147"/>
      <c r="G138" s="147"/>
      <c r="H138" s="147"/>
    </row>
  </sheetData>
  <sheetProtection/>
  <mergeCells count="85">
    <mergeCell ref="A131:C133"/>
    <mergeCell ref="A135:C137"/>
    <mergeCell ref="A138:H138"/>
    <mergeCell ref="A125:A127"/>
    <mergeCell ref="B125:B127"/>
    <mergeCell ref="C125:C127"/>
    <mergeCell ref="A128:A130"/>
    <mergeCell ref="B128:B130"/>
    <mergeCell ref="C128:C130"/>
    <mergeCell ref="A113:A124"/>
    <mergeCell ref="B113:B121"/>
    <mergeCell ref="C113:C115"/>
    <mergeCell ref="C116:C118"/>
    <mergeCell ref="C119:C121"/>
    <mergeCell ref="B122:C124"/>
    <mergeCell ref="A101:A112"/>
    <mergeCell ref="B101:B109"/>
    <mergeCell ref="C101:C103"/>
    <mergeCell ref="C104:C106"/>
    <mergeCell ref="C107:C109"/>
    <mergeCell ref="B110:C112"/>
    <mergeCell ref="C91:C93"/>
    <mergeCell ref="B94:C96"/>
    <mergeCell ref="A97:H97"/>
    <mergeCell ref="A99:C99"/>
    <mergeCell ref="D99:D100"/>
    <mergeCell ref="E99:E100"/>
    <mergeCell ref="F99:F100"/>
    <mergeCell ref="G99:G100"/>
    <mergeCell ref="H99:H100"/>
    <mergeCell ref="C64:C66"/>
    <mergeCell ref="C67:C69"/>
    <mergeCell ref="C70:C72"/>
    <mergeCell ref="B73:B93"/>
    <mergeCell ref="C73:C75"/>
    <mergeCell ref="C76:C78"/>
    <mergeCell ref="C79:C81"/>
    <mergeCell ref="C82:C84"/>
    <mergeCell ref="C85:C87"/>
    <mergeCell ref="C88:C90"/>
    <mergeCell ref="A43:A96"/>
    <mergeCell ref="B43:B60"/>
    <mergeCell ref="C43:C45"/>
    <mergeCell ref="C46:C48"/>
    <mergeCell ref="C49:C51"/>
    <mergeCell ref="C52:C54"/>
    <mergeCell ref="C55:C57"/>
    <mergeCell ref="C58:C60"/>
    <mergeCell ref="B61:B72"/>
    <mergeCell ref="C61:C63"/>
    <mergeCell ref="A39:H39"/>
    <mergeCell ref="A41:C41"/>
    <mergeCell ref="D41:D42"/>
    <mergeCell ref="E41:E42"/>
    <mergeCell ref="F41:F42"/>
    <mergeCell ref="G41:G42"/>
    <mergeCell ref="H41:H42"/>
    <mergeCell ref="A27:A35"/>
    <mergeCell ref="B27:B32"/>
    <mergeCell ref="C27:C29"/>
    <mergeCell ref="C30:C32"/>
    <mergeCell ref="B33:C35"/>
    <mergeCell ref="A36:C38"/>
    <mergeCell ref="A18:A23"/>
    <mergeCell ref="B18:B20"/>
    <mergeCell ref="C18:C20"/>
    <mergeCell ref="B21:C23"/>
    <mergeCell ref="A24:A26"/>
    <mergeCell ref="B24:B26"/>
    <mergeCell ref="C24:C26"/>
    <mergeCell ref="A6:A11"/>
    <mergeCell ref="B6:B8"/>
    <mergeCell ref="C6:C8"/>
    <mergeCell ref="B9:C11"/>
    <mergeCell ref="A12:A17"/>
    <mergeCell ref="B12:B14"/>
    <mergeCell ref="C12:C14"/>
    <mergeCell ref="B15:C17"/>
    <mergeCell ref="A1:H1"/>
    <mergeCell ref="A4:C4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45" bottom="0.35" header="0.15748031496062992" footer="0.15748031496062992"/>
  <pageSetup fitToHeight="0" fitToWidth="1" horizontalDpi="600" verticalDpi="600" orientation="portrait" paperSize="9" r:id="rId1"/>
  <rowBreaks count="2" manualBreakCount="2">
    <brk id="39" max="7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6"/>
  <sheetViews>
    <sheetView zoomScaleSheetLayoutView="75" zoomScalePageLayoutView="0" workbookViewId="0" topLeftCell="A1">
      <selection activeCell="E13" sqref="E13"/>
    </sheetView>
  </sheetViews>
  <sheetFormatPr defaultColWidth="8.88671875" defaultRowHeight="13.5"/>
  <cols>
    <col min="1" max="1" width="4.5546875" style="18" customWidth="1"/>
    <col min="2" max="2" width="8.6640625" style="18" customWidth="1"/>
    <col min="3" max="3" width="17.3359375" style="19" customWidth="1"/>
    <col min="4" max="4" width="8.4453125" style="18" customWidth="1"/>
    <col min="5" max="5" width="8.99609375" style="18" customWidth="1"/>
    <col min="6" max="6" width="5.3359375" style="18" customWidth="1"/>
    <col min="7" max="7" width="6.3359375" style="18" customWidth="1"/>
    <col min="8" max="8" width="6.4453125" style="18" customWidth="1"/>
    <col min="9" max="9" width="21.99609375" style="18" customWidth="1"/>
    <col min="10" max="10" width="12.21484375" style="19" customWidth="1"/>
    <col min="11" max="11" width="11.4453125" style="18" customWidth="1"/>
    <col min="12" max="12" width="12.3359375" style="18" customWidth="1"/>
    <col min="13" max="14" width="8.88671875" style="18" customWidth="1"/>
    <col min="15" max="15" width="10.5546875" style="81" customWidth="1"/>
    <col min="16" max="16384" width="8.88671875" style="18" customWidth="1"/>
  </cols>
  <sheetData>
    <row r="1" spans="1:12" ht="29.25" customHeight="1">
      <c r="A1" s="86" t="s">
        <v>148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40.5" customHeight="1">
      <c r="A2" s="1" t="s">
        <v>146</v>
      </c>
      <c r="B2" s="1" t="s">
        <v>147</v>
      </c>
      <c r="C2" s="2" t="s">
        <v>0</v>
      </c>
      <c r="D2" s="1" t="s">
        <v>149</v>
      </c>
      <c r="E2" s="1" t="s">
        <v>150</v>
      </c>
      <c r="F2" s="1" t="s">
        <v>151</v>
      </c>
      <c r="G2" s="1" t="s">
        <v>152</v>
      </c>
      <c r="H2" s="1" t="s">
        <v>153</v>
      </c>
      <c r="I2" s="1" t="s">
        <v>1</v>
      </c>
      <c r="J2" s="1" t="s">
        <v>2</v>
      </c>
      <c r="K2" s="1" t="s">
        <v>154</v>
      </c>
      <c r="L2" s="1" t="s">
        <v>3</v>
      </c>
    </row>
    <row r="3" spans="1:15" s="6" customFormat="1" ht="11.25" customHeight="1">
      <c r="A3" s="3" t="s">
        <v>155</v>
      </c>
      <c r="B3" s="3"/>
      <c r="C3" s="12"/>
      <c r="D3" s="3"/>
      <c r="E3" s="3"/>
      <c r="F3" s="3"/>
      <c r="G3" s="3"/>
      <c r="H3" s="3"/>
      <c r="I3" s="3"/>
      <c r="J3" s="3"/>
      <c r="K3" s="5">
        <v>694566</v>
      </c>
      <c r="L3" s="3" t="s">
        <v>158</v>
      </c>
      <c r="O3" s="81"/>
    </row>
    <row r="4" spans="1:15" s="6" customFormat="1" ht="11.25" customHeight="1">
      <c r="A4" s="7" t="s">
        <v>4</v>
      </c>
      <c r="B4" s="13">
        <v>20180125</v>
      </c>
      <c r="C4" s="12" t="s">
        <v>5</v>
      </c>
      <c r="D4" s="14" t="s">
        <v>6</v>
      </c>
      <c r="E4" s="23"/>
      <c r="F4" s="24"/>
      <c r="G4" s="23" t="s">
        <v>31</v>
      </c>
      <c r="H4" s="25"/>
      <c r="I4" s="80" t="str">
        <f>LEFT(O4)&amp;REPT("*",LEN(O4)-1)</f>
        <v>봉************</v>
      </c>
      <c r="J4" s="4" t="s">
        <v>157</v>
      </c>
      <c r="K4" s="15">
        <v>1000000</v>
      </c>
      <c r="L4" s="8"/>
      <c r="O4" s="82" t="s">
        <v>7</v>
      </c>
    </row>
    <row r="5" spans="1:15" s="6" customFormat="1" ht="11.25" customHeight="1">
      <c r="A5" s="7" t="s">
        <v>8</v>
      </c>
      <c r="B5" s="13">
        <v>20180131</v>
      </c>
      <c r="C5" s="12" t="s">
        <v>5</v>
      </c>
      <c r="D5" s="16" t="s">
        <v>9</v>
      </c>
      <c r="E5" s="23"/>
      <c r="F5" s="24"/>
      <c r="G5" s="26"/>
      <c r="H5" s="25"/>
      <c r="I5" s="80" t="str">
        <f aca="true" t="shared" si="0" ref="I5:I68">LEFT(O5)&amp;REPT("*",LEN(O5)-1)</f>
        <v>임**</v>
      </c>
      <c r="J5" s="4" t="s">
        <v>157</v>
      </c>
      <c r="K5" s="15">
        <v>10000</v>
      </c>
      <c r="L5" s="8"/>
      <c r="O5" s="82" t="s">
        <v>10</v>
      </c>
    </row>
    <row r="6" spans="1:15" s="6" customFormat="1" ht="11.25" customHeight="1">
      <c r="A6" s="7" t="s">
        <v>11</v>
      </c>
      <c r="B6" s="13">
        <v>20180131</v>
      </c>
      <c r="C6" s="12" t="s">
        <v>5</v>
      </c>
      <c r="D6" s="16" t="s">
        <v>9</v>
      </c>
      <c r="E6" s="23"/>
      <c r="F6" s="24"/>
      <c r="G6" s="26"/>
      <c r="H6" s="25"/>
      <c r="I6" s="80" t="str">
        <f t="shared" si="0"/>
        <v>서**</v>
      </c>
      <c r="J6" s="4" t="s">
        <v>157</v>
      </c>
      <c r="K6" s="15">
        <v>5000</v>
      </c>
      <c r="L6" s="8"/>
      <c r="O6" s="82" t="s">
        <v>12</v>
      </c>
    </row>
    <row r="7" spans="1:15" s="6" customFormat="1" ht="11.25" customHeight="1">
      <c r="A7" s="7" t="s">
        <v>13</v>
      </c>
      <c r="B7" s="13">
        <v>20180131</v>
      </c>
      <c r="C7" s="12" t="s">
        <v>5</v>
      </c>
      <c r="D7" s="16" t="s">
        <v>9</v>
      </c>
      <c r="E7" s="23"/>
      <c r="F7" s="24"/>
      <c r="G7" s="26"/>
      <c r="H7" s="25"/>
      <c r="I7" s="80" t="str">
        <f t="shared" si="0"/>
        <v>김**</v>
      </c>
      <c r="J7" s="4" t="s">
        <v>157</v>
      </c>
      <c r="K7" s="15">
        <v>20000</v>
      </c>
      <c r="L7" s="8"/>
      <c r="O7" s="82" t="s">
        <v>14</v>
      </c>
    </row>
    <row r="8" spans="1:15" s="6" customFormat="1" ht="11.25" customHeight="1">
      <c r="A8" s="7" t="s">
        <v>15</v>
      </c>
      <c r="B8" s="13">
        <v>20180131</v>
      </c>
      <c r="C8" s="12" t="s">
        <v>5</v>
      </c>
      <c r="D8" s="16" t="s">
        <v>9</v>
      </c>
      <c r="E8" s="23"/>
      <c r="F8" s="24"/>
      <c r="G8" s="26"/>
      <c r="H8" s="25"/>
      <c r="I8" s="80" t="str">
        <f t="shared" si="0"/>
        <v>이**</v>
      </c>
      <c r="J8" s="4" t="s">
        <v>157</v>
      </c>
      <c r="K8" s="15">
        <v>5000</v>
      </c>
      <c r="L8" s="8"/>
      <c r="O8" s="82" t="s">
        <v>16</v>
      </c>
    </row>
    <row r="9" spans="1:15" s="6" customFormat="1" ht="11.25" customHeight="1">
      <c r="A9" s="7" t="s">
        <v>17</v>
      </c>
      <c r="B9" s="13">
        <v>20180131</v>
      </c>
      <c r="C9" s="12" t="s">
        <v>5</v>
      </c>
      <c r="D9" s="16" t="s">
        <v>9</v>
      </c>
      <c r="E9" s="23"/>
      <c r="F9" s="24"/>
      <c r="G9" s="26"/>
      <c r="H9" s="25"/>
      <c r="I9" s="80" t="str">
        <f t="shared" si="0"/>
        <v>이**</v>
      </c>
      <c r="J9" s="4" t="s">
        <v>157</v>
      </c>
      <c r="K9" s="15">
        <v>10000</v>
      </c>
      <c r="L9" s="8"/>
      <c r="O9" s="82" t="s">
        <v>18</v>
      </c>
    </row>
    <row r="10" spans="1:15" s="6" customFormat="1" ht="11.25" customHeight="1">
      <c r="A10" s="7" t="s">
        <v>19</v>
      </c>
      <c r="B10" s="13">
        <v>20180131</v>
      </c>
      <c r="C10" s="12" t="s">
        <v>5</v>
      </c>
      <c r="D10" s="16" t="s">
        <v>9</v>
      </c>
      <c r="E10" s="23"/>
      <c r="F10" s="24"/>
      <c r="G10" s="26"/>
      <c r="H10" s="25"/>
      <c r="I10" s="80" t="str">
        <f t="shared" si="0"/>
        <v>고**</v>
      </c>
      <c r="J10" s="4" t="s">
        <v>157</v>
      </c>
      <c r="K10" s="15">
        <v>10000</v>
      </c>
      <c r="L10" s="8"/>
      <c r="O10" s="82" t="s">
        <v>20</v>
      </c>
    </row>
    <row r="11" spans="1:15" s="6" customFormat="1" ht="11.25" customHeight="1">
      <c r="A11" s="7" t="s">
        <v>21</v>
      </c>
      <c r="B11" s="13">
        <v>20180131</v>
      </c>
      <c r="C11" s="12" t="s">
        <v>5</v>
      </c>
      <c r="D11" s="16" t="s">
        <v>9</v>
      </c>
      <c r="E11" s="23"/>
      <c r="F11" s="24"/>
      <c r="G11" s="26"/>
      <c r="H11" s="25"/>
      <c r="I11" s="80" t="str">
        <f t="shared" si="0"/>
        <v>김**</v>
      </c>
      <c r="J11" s="4" t="s">
        <v>157</v>
      </c>
      <c r="K11" s="15">
        <v>10000</v>
      </c>
      <c r="L11" s="8"/>
      <c r="O11" s="82" t="s">
        <v>22</v>
      </c>
    </row>
    <row r="12" spans="1:15" s="6" customFormat="1" ht="11.25" customHeight="1">
      <c r="A12" s="7" t="s">
        <v>23</v>
      </c>
      <c r="B12" s="13">
        <v>20180131</v>
      </c>
      <c r="C12" s="12" t="s">
        <v>5</v>
      </c>
      <c r="D12" s="16" t="s">
        <v>9</v>
      </c>
      <c r="E12" s="23"/>
      <c r="F12" s="24"/>
      <c r="G12" s="26"/>
      <c r="H12" s="25"/>
      <c r="I12" s="80" t="str">
        <f t="shared" si="0"/>
        <v>이**</v>
      </c>
      <c r="J12" s="4" t="s">
        <v>157</v>
      </c>
      <c r="K12" s="15">
        <v>10000</v>
      </c>
      <c r="L12" s="8"/>
      <c r="O12" s="82" t="s">
        <v>24</v>
      </c>
    </row>
    <row r="13" spans="1:15" s="6" customFormat="1" ht="11.25" customHeight="1">
      <c r="A13" s="7" t="s">
        <v>25</v>
      </c>
      <c r="B13" s="13">
        <v>20180131</v>
      </c>
      <c r="C13" s="12" t="s">
        <v>5</v>
      </c>
      <c r="D13" s="16" t="s">
        <v>9</v>
      </c>
      <c r="E13" s="23"/>
      <c r="F13" s="24"/>
      <c r="G13" s="26"/>
      <c r="H13" s="25"/>
      <c r="I13" s="80" t="str">
        <f t="shared" si="0"/>
        <v>신**</v>
      </c>
      <c r="J13" s="4" t="s">
        <v>157</v>
      </c>
      <c r="K13" s="15">
        <v>10000</v>
      </c>
      <c r="L13" s="8"/>
      <c r="O13" s="82" t="s">
        <v>26</v>
      </c>
    </row>
    <row r="14" spans="1:15" s="6" customFormat="1" ht="11.25" customHeight="1">
      <c r="A14" s="7" t="s">
        <v>27</v>
      </c>
      <c r="B14" s="13">
        <v>20180131</v>
      </c>
      <c r="C14" s="12" t="s">
        <v>5</v>
      </c>
      <c r="D14" s="16" t="s">
        <v>9</v>
      </c>
      <c r="E14" s="23"/>
      <c r="F14" s="24"/>
      <c r="G14" s="26"/>
      <c r="H14" s="25"/>
      <c r="I14" s="80" t="str">
        <f t="shared" si="0"/>
        <v>김*******</v>
      </c>
      <c r="J14" s="4" t="s">
        <v>157</v>
      </c>
      <c r="K14" s="15">
        <v>50000</v>
      </c>
      <c r="L14" s="8"/>
      <c r="O14" s="82" t="s">
        <v>28</v>
      </c>
    </row>
    <row r="15" spans="1:15" s="6" customFormat="1" ht="11.25" customHeight="1">
      <c r="A15" s="7" t="s">
        <v>29</v>
      </c>
      <c r="B15" s="13">
        <v>20180131</v>
      </c>
      <c r="C15" s="12" t="s">
        <v>5</v>
      </c>
      <c r="D15" s="16" t="s">
        <v>30</v>
      </c>
      <c r="E15" s="23"/>
      <c r="F15" s="24"/>
      <c r="G15" s="23" t="s">
        <v>159</v>
      </c>
      <c r="H15" s="31" t="s">
        <v>31</v>
      </c>
      <c r="I15" s="80" t="str">
        <f t="shared" si="0"/>
        <v>부*********</v>
      </c>
      <c r="J15" s="4" t="s">
        <v>156</v>
      </c>
      <c r="K15" s="15">
        <v>4650000</v>
      </c>
      <c r="L15" s="9"/>
      <c r="O15" s="82" t="s">
        <v>32</v>
      </c>
    </row>
    <row r="16" spans="1:15" s="6" customFormat="1" ht="11.25" customHeight="1">
      <c r="A16" s="7" t="s">
        <v>33</v>
      </c>
      <c r="B16" s="13">
        <v>20180228</v>
      </c>
      <c r="C16" s="12" t="s">
        <v>5</v>
      </c>
      <c r="D16" s="16" t="s">
        <v>9</v>
      </c>
      <c r="E16" s="23"/>
      <c r="F16" s="24"/>
      <c r="G16" s="26"/>
      <c r="H16" s="25"/>
      <c r="I16" s="80" t="str">
        <f t="shared" si="0"/>
        <v>서**</v>
      </c>
      <c r="J16" s="4" t="s">
        <v>157</v>
      </c>
      <c r="K16" s="15">
        <v>5000</v>
      </c>
      <c r="L16" s="8"/>
      <c r="O16" s="82" t="s">
        <v>12</v>
      </c>
    </row>
    <row r="17" spans="1:15" s="6" customFormat="1" ht="11.25" customHeight="1">
      <c r="A17" s="7" t="s">
        <v>34</v>
      </c>
      <c r="B17" s="13">
        <v>20180228</v>
      </c>
      <c r="C17" s="12" t="s">
        <v>5</v>
      </c>
      <c r="D17" s="16" t="s">
        <v>9</v>
      </c>
      <c r="E17" s="23"/>
      <c r="F17" s="24"/>
      <c r="G17" s="26"/>
      <c r="H17" s="25"/>
      <c r="I17" s="80" t="str">
        <f t="shared" si="0"/>
        <v>임**</v>
      </c>
      <c r="J17" s="4" t="s">
        <v>157</v>
      </c>
      <c r="K17" s="15">
        <v>10000</v>
      </c>
      <c r="L17" s="8"/>
      <c r="O17" s="82" t="s">
        <v>10</v>
      </c>
    </row>
    <row r="18" spans="1:15" s="6" customFormat="1" ht="11.25" customHeight="1">
      <c r="A18" s="7" t="s">
        <v>35</v>
      </c>
      <c r="B18" s="13">
        <v>20180228</v>
      </c>
      <c r="C18" s="12" t="s">
        <v>5</v>
      </c>
      <c r="D18" s="16" t="s">
        <v>9</v>
      </c>
      <c r="E18" s="23"/>
      <c r="F18" s="24"/>
      <c r="G18" s="26"/>
      <c r="H18" s="27"/>
      <c r="I18" s="80" t="str">
        <f t="shared" si="0"/>
        <v>이**</v>
      </c>
      <c r="J18" s="4" t="s">
        <v>157</v>
      </c>
      <c r="K18" s="15">
        <v>5000</v>
      </c>
      <c r="L18" s="8"/>
      <c r="O18" s="82" t="s">
        <v>16</v>
      </c>
    </row>
    <row r="19" spans="1:15" s="6" customFormat="1" ht="11.25" customHeight="1">
      <c r="A19" s="7" t="s">
        <v>36</v>
      </c>
      <c r="B19" s="13">
        <v>20180228</v>
      </c>
      <c r="C19" s="12" t="s">
        <v>5</v>
      </c>
      <c r="D19" s="16" t="s">
        <v>9</v>
      </c>
      <c r="E19" s="23"/>
      <c r="F19" s="24"/>
      <c r="G19" s="26"/>
      <c r="H19" s="25"/>
      <c r="I19" s="80" t="str">
        <f t="shared" si="0"/>
        <v>김**</v>
      </c>
      <c r="J19" s="4" t="s">
        <v>157</v>
      </c>
      <c r="K19" s="15">
        <v>20000</v>
      </c>
      <c r="L19" s="8"/>
      <c r="O19" s="82" t="s">
        <v>14</v>
      </c>
    </row>
    <row r="20" spans="1:15" s="11" customFormat="1" ht="11.25" customHeight="1">
      <c r="A20" s="7" t="s">
        <v>37</v>
      </c>
      <c r="B20" s="13">
        <v>20180228</v>
      </c>
      <c r="C20" s="12" t="s">
        <v>5</v>
      </c>
      <c r="D20" s="17" t="s">
        <v>9</v>
      </c>
      <c r="E20" s="23"/>
      <c r="F20" s="28"/>
      <c r="G20" s="26"/>
      <c r="H20" s="29"/>
      <c r="I20" s="80" t="str">
        <f t="shared" si="0"/>
        <v>이**</v>
      </c>
      <c r="J20" s="4" t="s">
        <v>157</v>
      </c>
      <c r="K20" s="15">
        <v>10000</v>
      </c>
      <c r="L20" s="10"/>
      <c r="O20" s="82" t="s">
        <v>18</v>
      </c>
    </row>
    <row r="21" spans="1:15" s="6" customFormat="1" ht="11.25" customHeight="1">
      <c r="A21" s="7" t="s">
        <v>38</v>
      </c>
      <c r="B21" s="13">
        <v>20180228</v>
      </c>
      <c r="C21" s="21" t="s">
        <v>5</v>
      </c>
      <c r="D21" s="12" t="s">
        <v>9</v>
      </c>
      <c r="E21" s="24"/>
      <c r="F21" s="24"/>
      <c r="G21" s="30"/>
      <c r="H21" s="25"/>
      <c r="I21" s="80" t="str">
        <f t="shared" si="0"/>
        <v>고**</v>
      </c>
      <c r="J21" s="4" t="s">
        <v>157</v>
      </c>
      <c r="K21" s="15">
        <v>10000</v>
      </c>
      <c r="L21" s="8"/>
      <c r="O21" s="82" t="s">
        <v>20</v>
      </c>
    </row>
    <row r="22" spans="1:15" s="6" customFormat="1" ht="11.25" customHeight="1">
      <c r="A22" s="7" t="s">
        <v>39</v>
      </c>
      <c r="B22" s="13">
        <v>20180228</v>
      </c>
      <c r="C22" s="21" t="s">
        <v>5</v>
      </c>
      <c r="D22" s="12" t="s">
        <v>9</v>
      </c>
      <c r="E22" s="3"/>
      <c r="F22" s="3"/>
      <c r="G22" s="21"/>
      <c r="H22" s="8"/>
      <c r="I22" s="80" t="str">
        <f t="shared" si="0"/>
        <v>김**</v>
      </c>
      <c r="J22" s="4" t="s">
        <v>157</v>
      </c>
      <c r="K22" s="15">
        <v>10000</v>
      </c>
      <c r="L22" s="8"/>
      <c r="O22" s="82" t="s">
        <v>22</v>
      </c>
    </row>
    <row r="23" spans="1:15" s="6" customFormat="1" ht="11.25" customHeight="1">
      <c r="A23" s="7" t="s">
        <v>40</v>
      </c>
      <c r="B23" s="13">
        <v>20180228</v>
      </c>
      <c r="C23" s="21" t="s">
        <v>5</v>
      </c>
      <c r="D23" s="12" t="s">
        <v>9</v>
      </c>
      <c r="E23" s="3"/>
      <c r="F23" s="3"/>
      <c r="G23" s="21"/>
      <c r="H23" s="8"/>
      <c r="I23" s="80" t="str">
        <f t="shared" si="0"/>
        <v>이**</v>
      </c>
      <c r="J23" s="4" t="s">
        <v>157</v>
      </c>
      <c r="K23" s="15">
        <v>10000</v>
      </c>
      <c r="L23" s="8"/>
      <c r="O23" s="82" t="s">
        <v>24</v>
      </c>
    </row>
    <row r="24" spans="1:15" s="6" customFormat="1" ht="11.25" customHeight="1">
      <c r="A24" s="7" t="s">
        <v>41</v>
      </c>
      <c r="B24" s="13">
        <v>20180228</v>
      </c>
      <c r="C24" s="21" t="s">
        <v>5</v>
      </c>
      <c r="D24" s="12" t="s">
        <v>9</v>
      </c>
      <c r="E24" s="3"/>
      <c r="F24" s="3"/>
      <c r="G24" s="21"/>
      <c r="H24" s="8"/>
      <c r="I24" s="80" t="str">
        <f t="shared" si="0"/>
        <v>신**</v>
      </c>
      <c r="J24" s="4" t="s">
        <v>157</v>
      </c>
      <c r="K24" s="15">
        <v>10000</v>
      </c>
      <c r="L24" s="8"/>
      <c r="O24" s="82" t="s">
        <v>26</v>
      </c>
    </row>
    <row r="25" spans="1:15" s="6" customFormat="1" ht="11.25" customHeight="1">
      <c r="A25" s="7" t="s">
        <v>42</v>
      </c>
      <c r="B25" s="13">
        <v>20180323</v>
      </c>
      <c r="C25" s="21" t="s">
        <v>5</v>
      </c>
      <c r="D25" s="12" t="s">
        <v>6</v>
      </c>
      <c r="E25" s="3"/>
      <c r="F25" s="3"/>
      <c r="G25" s="12" t="s">
        <v>31</v>
      </c>
      <c r="H25" s="8"/>
      <c r="I25" s="80" t="str">
        <f t="shared" si="0"/>
        <v>봉************</v>
      </c>
      <c r="J25" s="4" t="s">
        <v>157</v>
      </c>
      <c r="K25" s="15">
        <v>1000000</v>
      </c>
      <c r="L25" s="8"/>
      <c r="O25" s="82" t="s">
        <v>7</v>
      </c>
    </row>
    <row r="26" spans="1:15" s="6" customFormat="1" ht="11.25" customHeight="1">
      <c r="A26" s="7" t="s">
        <v>43</v>
      </c>
      <c r="B26" s="13">
        <v>20180323</v>
      </c>
      <c r="C26" s="21" t="s">
        <v>5</v>
      </c>
      <c r="D26" s="12" t="s">
        <v>6</v>
      </c>
      <c r="E26" s="3"/>
      <c r="F26" s="3"/>
      <c r="G26" s="12" t="s">
        <v>31</v>
      </c>
      <c r="H26" s="8"/>
      <c r="I26" s="80" t="str">
        <f t="shared" si="0"/>
        <v>봉************</v>
      </c>
      <c r="J26" s="4" t="s">
        <v>157</v>
      </c>
      <c r="K26" s="15">
        <v>1000000</v>
      </c>
      <c r="L26" s="9"/>
      <c r="O26" s="82" t="s">
        <v>7</v>
      </c>
    </row>
    <row r="27" spans="1:15" s="6" customFormat="1" ht="11.25" customHeight="1">
      <c r="A27" s="7" t="s">
        <v>44</v>
      </c>
      <c r="B27" s="13">
        <v>20180330</v>
      </c>
      <c r="C27" s="21" t="s">
        <v>5</v>
      </c>
      <c r="D27" s="12" t="s">
        <v>9</v>
      </c>
      <c r="E27" s="3"/>
      <c r="F27" s="3"/>
      <c r="G27" s="21"/>
      <c r="H27" s="8"/>
      <c r="I27" s="80" t="str">
        <f t="shared" si="0"/>
        <v>임**</v>
      </c>
      <c r="J27" s="4" t="s">
        <v>157</v>
      </c>
      <c r="K27" s="15">
        <v>10000</v>
      </c>
      <c r="L27" s="8"/>
      <c r="O27" s="82" t="s">
        <v>10</v>
      </c>
    </row>
    <row r="28" spans="1:15" s="6" customFormat="1" ht="11.25" customHeight="1">
      <c r="A28" s="7" t="s">
        <v>45</v>
      </c>
      <c r="B28" s="13">
        <v>20180330</v>
      </c>
      <c r="C28" s="21" t="s">
        <v>5</v>
      </c>
      <c r="D28" s="12" t="s">
        <v>9</v>
      </c>
      <c r="E28" s="3"/>
      <c r="F28" s="3"/>
      <c r="G28" s="21"/>
      <c r="H28" s="8"/>
      <c r="I28" s="80" t="str">
        <f t="shared" si="0"/>
        <v>서**</v>
      </c>
      <c r="J28" s="4" t="s">
        <v>157</v>
      </c>
      <c r="K28" s="15">
        <v>5000</v>
      </c>
      <c r="L28" s="8"/>
      <c r="O28" s="82" t="s">
        <v>12</v>
      </c>
    </row>
    <row r="29" spans="1:15" s="6" customFormat="1" ht="11.25" customHeight="1">
      <c r="A29" s="7" t="s">
        <v>46</v>
      </c>
      <c r="B29" s="13">
        <v>20180330</v>
      </c>
      <c r="C29" s="21" t="s">
        <v>5</v>
      </c>
      <c r="D29" s="12" t="s">
        <v>9</v>
      </c>
      <c r="E29" s="3"/>
      <c r="F29" s="3"/>
      <c r="G29" s="21"/>
      <c r="H29" s="8"/>
      <c r="I29" s="80" t="str">
        <f t="shared" si="0"/>
        <v>김**</v>
      </c>
      <c r="J29" s="4" t="s">
        <v>157</v>
      </c>
      <c r="K29" s="15">
        <v>20000</v>
      </c>
      <c r="L29" s="8"/>
      <c r="O29" s="82" t="s">
        <v>14</v>
      </c>
    </row>
    <row r="30" spans="1:15" s="6" customFormat="1" ht="11.25" customHeight="1">
      <c r="A30" s="7" t="s">
        <v>47</v>
      </c>
      <c r="B30" s="13">
        <v>20180330</v>
      </c>
      <c r="C30" s="21" t="s">
        <v>5</v>
      </c>
      <c r="D30" s="12" t="s">
        <v>9</v>
      </c>
      <c r="E30" s="3"/>
      <c r="F30" s="3"/>
      <c r="G30" s="21"/>
      <c r="H30" s="8"/>
      <c r="I30" s="80" t="str">
        <f t="shared" si="0"/>
        <v>이**</v>
      </c>
      <c r="J30" s="4" t="s">
        <v>157</v>
      </c>
      <c r="K30" s="15">
        <v>5000</v>
      </c>
      <c r="L30" s="8"/>
      <c r="O30" s="82" t="s">
        <v>16</v>
      </c>
    </row>
    <row r="31" spans="1:15" s="6" customFormat="1" ht="11.25" customHeight="1">
      <c r="A31" s="7" t="s">
        <v>48</v>
      </c>
      <c r="B31" s="13">
        <v>20180330</v>
      </c>
      <c r="C31" s="21" t="s">
        <v>5</v>
      </c>
      <c r="D31" s="12" t="s">
        <v>9</v>
      </c>
      <c r="E31" s="3"/>
      <c r="F31" s="3"/>
      <c r="G31" s="21"/>
      <c r="H31" s="8"/>
      <c r="I31" s="80" t="str">
        <f t="shared" si="0"/>
        <v>이**</v>
      </c>
      <c r="J31" s="4" t="s">
        <v>157</v>
      </c>
      <c r="K31" s="15">
        <v>10000</v>
      </c>
      <c r="L31" s="8"/>
      <c r="O31" s="82" t="s">
        <v>18</v>
      </c>
    </row>
    <row r="32" spans="1:15" s="6" customFormat="1" ht="11.25" customHeight="1">
      <c r="A32" s="7" t="s">
        <v>49</v>
      </c>
      <c r="B32" s="13">
        <v>20180330</v>
      </c>
      <c r="C32" s="21" t="s">
        <v>5</v>
      </c>
      <c r="D32" s="12" t="s">
        <v>9</v>
      </c>
      <c r="E32" s="3"/>
      <c r="F32" s="3"/>
      <c r="G32" s="21"/>
      <c r="H32" s="8"/>
      <c r="I32" s="80" t="str">
        <f t="shared" si="0"/>
        <v>고**</v>
      </c>
      <c r="J32" s="4" t="s">
        <v>157</v>
      </c>
      <c r="K32" s="15">
        <v>10000</v>
      </c>
      <c r="L32" s="8"/>
      <c r="O32" s="82" t="s">
        <v>20</v>
      </c>
    </row>
    <row r="33" spans="1:15" s="6" customFormat="1" ht="11.25" customHeight="1">
      <c r="A33" s="7" t="s">
        <v>50</v>
      </c>
      <c r="B33" s="13">
        <v>20180330</v>
      </c>
      <c r="C33" s="21" t="s">
        <v>5</v>
      </c>
      <c r="D33" s="12" t="s">
        <v>9</v>
      </c>
      <c r="E33" s="3"/>
      <c r="F33" s="3"/>
      <c r="G33" s="21"/>
      <c r="H33" s="8"/>
      <c r="I33" s="80" t="str">
        <f t="shared" si="0"/>
        <v>김**</v>
      </c>
      <c r="J33" s="4" t="s">
        <v>157</v>
      </c>
      <c r="K33" s="15">
        <v>10000</v>
      </c>
      <c r="L33" s="8"/>
      <c r="O33" s="82" t="s">
        <v>22</v>
      </c>
    </row>
    <row r="34" spans="1:15" s="6" customFormat="1" ht="11.25" customHeight="1">
      <c r="A34" s="7" t="s">
        <v>51</v>
      </c>
      <c r="B34" s="13">
        <v>20180330</v>
      </c>
      <c r="C34" s="21" t="s">
        <v>5</v>
      </c>
      <c r="D34" s="12" t="s">
        <v>9</v>
      </c>
      <c r="E34" s="3"/>
      <c r="F34" s="3"/>
      <c r="G34" s="21"/>
      <c r="H34" s="8"/>
      <c r="I34" s="80" t="str">
        <f t="shared" si="0"/>
        <v>이**</v>
      </c>
      <c r="J34" s="4" t="s">
        <v>157</v>
      </c>
      <c r="K34" s="15">
        <v>10000</v>
      </c>
      <c r="L34" s="8"/>
      <c r="O34" s="82" t="s">
        <v>24</v>
      </c>
    </row>
    <row r="35" spans="1:15" s="6" customFormat="1" ht="11.25" customHeight="1">
      <c r="A35" s="7" t="s">
        <v>52</v>
      </c>
      <c r="B35" s="13">
        <v>20180330</v>
      </c>
      <c r="C35" s="21" t="s">
        <v>5</v>
      </c>
      <c r="D35" s="12" t="s">
        <v>9</v>
      </c>
      <c r="E35" s="3"/>
      <c r="F35" s="3"/>
      <c r="G35" s="21"/>
      <c r="H35" s="8"/>
      <c r="I35" s="80" t="str">
        <f t="shared" si="0"/>
        <v>김*******</v>
      </c>
      <c r="J35" s="4" t="s">
        <v>157</v>
      </c>
      <c r="K35" s="15">
        <v>100000</v>
      </c>
      <c r="L35" s="8"/>
      <c r="O35" s="82" t="s">
        <v>28</v>
      </c>
    </row>
    <row r="36" spans="1:15" s="6" customFormat="1" ht="11.25" customHeight="1">
      <c r="A36" s="7" t="s">
        <v>53</v>
      </c>
      <c r="B36" s="13">
        <v>20180330</v>
      </c>
      <c r="C36" s="21" t="s">
        <v>5</v>
      </c>
      <c r="D36" s="12" t="s">
        <v>9</v>
      </c>
      <c r="E36" s="3"/>
      <c r="F36" s="3"/>
      <c r="G36" s="21"/>
      <c r="H36" s="8"/>
      <c r="I36" s="80" t="str">
        <f t="shared" si="0"/>
        <v>이**</v>
      </c>
      <c r="J36" s="4" t="s">
        <v>157</v>
      </c>
      <c r="K36" s="15">
        <v>10000</v>
      </c>
      <c r="L36" s="8"/>
      <c r="O36" s="82" t="s">
        <v>54</v>
      </c>
    </row>
    <row r="37" spans="1:15" s="6" customFormat="1" ht="11.25" customHeight="1">
      <c r="A37" s="7" t="s">
        <v>55</v>
      </c>
      <c r="B37" s="13">
        <v>20180330</v>
      </c>
      <c r="C37" s="21" t="s">
        <v>5</v>
      </c>
      <c r="D37" s="12" t="s">
        <v>9</v>
      </c>
      <c r="E37" s="3"/>
      <c r="F37" s="3"/>
      <c r="G37" s="21"/>
      <c r="H37" s="8"/>
      <c r="I37" s="80" t="str">
        <f t="shared" si="0"/>
        <v>신**</v>
      </c>
      <c r="J37" s="4" t="s">
        <v>157</v>
      </c>
      <c r="K37" s="15">
        <v>10000</v>
      </c>
      <c r="L37" s="9"/>
      <c r="O37" s="82" t="s">
        <v>26</v>
      </c>
    </row>
    <row r="38" spans="1:15" s="6" customFormat="1" ht="11.25" customHeight="1">
      <c r="A38" s="7" t="s">
        <v>56</v>
      </c>
      <c r="B38" s="13">
        <v>20180430</v>
      </c>
      <c r="C38" s="21" t="s">
        <v>5</v>
      </c>
      <c r="D38" s="12" t="s">
        <v>9</v>
      </c>
      <c r="E38" s="3"/>
      <c r="F38" s="3"/>
      <c r="G38" s="21"/>
      <c r="H38" s="8"/>
      <c r="I38" s="80" t="str">
        <f t="shared" si="0"/>
        <v>임**</v>
      </c>
      <c r="J38" s="4" t="s">
        <v>157</v>
      </c>
      <c r="K38" s="15">
        <v>10000</v>
      </c>
      <c r="L38" s="8"/>
      <c r="O38" s="82" t="s">
        <v>10</v>
      </c>
    </row>
    <row r="39" spans="1:15" s="6" customFormat="1" ht="11.25" customHeight="1">
      <c r="A39" s="7" t="s">
        <v>57</v>
      </c>
      <c r="B39" s="13">
        <v>20180430</v>
      </c>
      <c r="C39" s="21" t="s">
        <v>5</v>
      </c>
      <c r="D39" s="12" t="s">
        <v>9</v>
      </c>
      <c r="E39" s="3"/>
      <c r="F39" s="3"/>
      <c r="G39" s="21"/>
      <c r="H39" s="8"/>
      <c r="I39" s="80" t="str">
        <f t="shared" si="0"/>
        <v>서**</v>
      </c>
      <c r="J39" s="4" t="s">
        <v>157</v>
      </c>
      <c r="K39" s="15">
        <v>5000</v>
      </c>
      <c r="L39" s="8"/>
      <c r="O39" s="82" t="s">
        <v>12</v>
      </c>
    </row>
    <row r="40" spans="1:15" s="6" customFormat="1" ht="11.25" customHeight="1">
      <c r="A40" s="7" t="s">
        <v>58</v>
      </c>
      <c r="B40" s="13">
        <v>20180430</v>
      </c>
      <c r="C40" s="21" t="s">
        <v>5</v>
      </c>
      <c r="D40" s="12" t="s">
        <v>9</v>
      </c>
      <c r="E40" s="3"/>
      <c r="F40" s="3"/>
      <c r="G40" s="21"/>
      <c r="H40" s="8"/>
      <c r="I40" s="80" t="str">
        <f t="shared" si="0"/>
        <v>김**</v>
      </c>
      <c r="J40" s="4" t="s">
        <v>157</v>
      </c>
      <c r="K40" s="15">
        <v>20000</v>
      </c>
      <c r="L40" s="8"/>
      <c r="O40" s="82" t="s">
        <v>14</v>
      </c>
    </row>
    <row r="41" spans="1:15" s="6" customFormat="1" ht="11.25" customHeight="1">
      <c r="A41" s="7" t="s">
        <v>59</v>
      </c>
      <c r="B41" s="13">
        <v>20180430</v>
      </c>
      <c r="C41" s="21" t="s">
        <v>5</v>
      </c>
      <c r="D41" s="12" t="s">
        <v>9</v>
      </c>
      <c r="E41" s="3"/>
      <c r="F41" s="3"/>
      <c r="G41" s="21"/>
      <c r="H41" s="8"/>
      <c r="I41" s="80" t="str">
        <f t="shared" si="0"/>
        <v>이**</v>
      </c>
      <c r="J41" s="4" t="s">
        <v>157</v>
      </c>
      <c r="K41" s="15">
        <v>5000</v>
      </c>
      <c r="L41" s="8"/>
      <c r="O41" s="82" t="s">
        <v>16</v>
      </c>
    </row>
    <row r="42" spans="1:15" s="6" customFormat="1" ht="11.25" customHeight="1">
      <c r="A42" s="7" t="s">
        <v>60</v>
      </c>
      <c r="B42" s="13">
        <v>20180430</v>
      </c>
      <c r="C42" s="21" t="s">
        <v>5</v>
      </c>
      <c r="D42" s="12" t="s">
        <v>9</v>
      </c>
      <c r="E42" s="3"/>
      <c r="F42" s="3"/>
      <c r="G42" s="21"/>
      <c r="H42" s="8"/>
      <c r="I42" s="80" t="str">
        <f t="shared" si="0"/>
        <v>이**</v>
      </c>
      <c r="J42" s="4" t="s">
        <v>157</v>
      </c>
      <c r="K42" s="15">
        <v>10000</v>
      </c>
      <c r="L42" s="8"/>
      <c r="O42" s="82" t="s">
        <v>18</v>
      </c>
    </row>
    <row r="43" spans="1:15" s="6" customFormat="1" ht="11.25" customHeight="1">
      <c r="A43" s="7" t="s">
        <v>61</v>
      </c>
      <c r="B43" s="13">
        <v>20180430</v>
      </c>
      <c r="C43" s="21" t="s">
        <v>5</v>
      </c>
      <c r="D43" s="12" t="s">
        <v>9</v>
      </c>
      <c r="E43" s="3"/>
      <c r="F43" s="3"/>
      <c r="G43" s="21"/>
      <c r="H43" s="8"/>
      <c r="I43" s="80" t="str">
        <f t="shared" si="0"/>
        <v>고**</v>
      </c>
      <c r="J43" s="4" t="s">
        <v>157</v>
      </c>
      <c r="K43" s="15">
        <v>10000</v>
      </c>
      <c r="L43" s="8"/>
      <c r="O43" s="82" t="s">
        <v>20</v>
      </c>
    </row>
    <row r="44" spans="1:15" s="6" customFormat="1" ht="11.25" customHeight="1">
      <c r="A44" s="7" t="s">
        <v>62</v>
      </c>
      <c r="B44" s="13">
        <v>20180430</v>
      </c>
      <c r="C44" s="21" t="s">
        <v>5</v>
      </c>
      <c r="D44" s="12" t="s">
        <v>9</v>
      </c>
      <c r="E44" s="3"/>
      <c r="F44" s="3"/>
      <c r="G44" s="21"/>
      <c r="H44" s="8"/>
      <c r="I44" s="80" t="str">
        <f t="shared" si="0"/>
        <v>김**</v>
      </c>
      <c r="J44" s="4" t="s">
        <v>157</v>
      </c>
      <c r="K44" s="15">
        <v>10000</v>
      </c>
      <c r="L44" s="8"/>
      <c r="O44" s="82" t="s">
        <v>22</v>
      </c>
    </row>
    <row r="45" spans="1:15" s="6" customFormat="1" ht="11.25" customHeight="1">
      <c r="A45" s="7" t="s">
        <v>63</v>
      </c>
      <c r="B45" s="13">
        <v>20180430</v>
      </c>
      <c r="C45" s="21" t="s">
        <v>5</v>
      </c>
      <c r="D45" s="12" t="s">
        <v>9</v>
      </c>
      <c r="E45" s="3"/>
      <c r="F45" s="3"/>
      <c r="G45" s="21"/>
      <c r="H45" s="8"/>
      <c r="I45" s="80" t="str">
        <f t="shared" si="0"/>
        <v>신**</v>
      </c>
      <c r="J45" s="4" t="s">
        <v>157</v>
      </c>
      <c r="K45" s="15">
        <v>10000</v>
      </c>
      <c r="L45" s="8"/>
      <c r="O45" s="82" t="s">
        <v>26</v>
      </c>
    </row>
    <row r="46" spans="1:15" s="6" customFormat="1" ht="11.25" customHeight="1">
      <c r="A46" s="7" t="s">
        <v>64</v>
      </c>
      <c r="B46" s="13">
        <v>20180430</v>
      </c>
      <c r="C46" s="21" t="s">
        <v>5</v>
      </c>
      <c r="D46" s="12" t="s">
        <v>9</v>
      </c>
      <c r="E46" s="3"/>
      <c r="F46" s="3"/>
      <c r="G46" s="21"/>
      <c r="H46" s="8"/>
      <c r="I46" s="80" t="str">
        <f t="shared" si="0"/>
        <v>김*******</v>
      </c>
      <c r="J46" s="4" t="s">
        <v>157</v>
      </c>
      <c r="K46" s="15">
        <v>50000</v>
      </c>
      <c r="L46" s="8"/>
      <c r="O46" s="82" t="s">
        <v>28</v>
      </c>
    </row>
    <row r="47" spans="1:15" s="6" customFormat="1" ht="11.25" customHeight="1">
      <c r="A47" s="7" t="s">
        <v>65</v>
      </c>
      <c r="B47" s="13">
        <v>20180430</v>
      </c>
      <c r="C47" s="21" t="s">
        <v>5</v>
      </c>
      <c r="D47" s="12" t="s">
        <v>9</v>
      </c>
      <c r="E47" s="3"/>
      <c r="F47" s="3"/>
      <c r="G47" s="21"/>
      <c r="H47" s="8"/>
      <c r="I47" s="80" t="str">
        <f t="shared" si="0"/>
        <v>이**</v>
      </c>
      <c r="J47" s="4" t="s">
        <v>157</v>
      </c>
      <c r="K47" s="15">
        <v>10000</v>
      </c>
      <c r="L47" s="8"/>
      <c r="O47" s="82" t="s">
        <v>54</v>
      </c>
    </row>
    <row r="48" spans="1:15" s="6" customFormat="1" ht="11.25" customHeight="1">
      <c r="A48" s="7" t="s">
        <v>66</v>
      </c>
      <c r="B48" s="13">
        <v>20180520</v>
      </c>
      <c r="C48" s="21" t="s">
        <v>5</v>
      </c>
      <c r="D48" s="12" t="s">
        <v>30</v>
      </c>
      <c r="E48" s="3"/>
      <c r="F48" s="3"/>
      <c r="G48" s="12" t="s">
        <v>31</v>
      </c>
      <c r="H48" s="22" t="s">
        <v>31</v>
      </c>
      <c r="I48" s="80" t="str">
        <f t="shared" si="0"/>
        <v>부*********</v>
      </c>
      <c r="J48" s="4" t="s">
        <v>156</v>
      </c>
      <c r="K48" s="15">
        <v>144</v>
      </c>
      <c r="L48" s="8"/>
      <c r="O48" s="82" t="s">
        <v>32</v>
      </c>
    </row>
    <row r="49" spans="1:15" s="6" customFormat="1" ht="11.25" customHeight="1">
      <c r="A49" s="7" t="s">
        <v>67</v>
      </c>
      <c r="B49" s="13">
        <v>20180523</v>
      </c>
      <c r="C49" s="21" t="s">
        <v>5</v>
      </c>
      <c r="D49" s="12" t="s">
        <v>6</v>
      </c>
      <c r="E49" s="3"/>
      <c r="F49" s="3"/>
      <c r="G49" s="12" t="s">
        <v>31</v>
      </c>
      <c r="H49" s="8"/>
      <c r="I49" s="80" t="str">
        <f t="shared" si="0"/>
        <v>봉************</v>
      </c>
      <c r="J49" s="4" t="s">
        <v>157</v>
      </c>
      <c r="K49" s="15">
        <v>2000000</v>
      </c>
      <c r="L49" s="8"/>
      <c r="O49" s="82" t="s">
        <v>7</v>
      </c>
    </row>
    <row r="50" spans="1:15" s="6" customFormat="1" ht="11.25" customHeight="1">
      <c r="A50" s="7" t="s">
        <v>68</v>
      </c>
      <c r="B50" s="13">
        <v>20180629</v>
      </c>
      <c r="C50" s="21" t="s">
        <v>5</v>
      </c>
      <c r="D50" s="12" t="s">
        <v>9</v>
      </c>
      <c r="E50" s="3"/>
      <c r="F50" s="3"/>
      <c r="G50" s="21"/>
      <c r="H50" s="8"/>
      <c r="I50" s="80" t="str">
        <f t="shared" si="0"/>
        <v>서**</v>
      </c>
      <c r="J50" s="4" t="s">
        <v>157</v>
      </c>
      <c r="K50" s="15">
        <v>10000</v>
      </c>
      <c r="L50" s="9"/>
      <c r="O50" s="82" t="s">
        <v>12</v>
      </c>
    </row>
    <row r="51" spans="1:15" s="6" customFormat="1" ht="11.25" customHeight="1">
      <c r="A51" s="7" t="s">
        <v>69</v>
      </c>
      <c r="B51" s="13">
        <v>20180629</v>
      </c>
      <c r="C51" s="21" t="s">
        <v>5</v>
      </c>
      <c r="D51" s="12" t="s">
        <v>9</v>
      </c>
      <c r="E51" s="3"/>
      <c r="F51" s="3"/>
      <c r="G51" s="21"/>
      <c r="H51" s="8"/>
      <c r="I51" s="80" t="str">
        <f t="shared" si="0"/>
        <v>임**</v>
      </c>
      <c r="J51" s="4" t="s">
        <v>157</v>
      </c>
      <c r="K51" s="15">
        <v>20000</v>
      </c>
      <c r="L51" s="8"/>
      <c r="O51" s="82" t="s">
        <v>10</v>
      </c>
    </row>
    <row r="52" spans="1:15" s="6" customFormat="1" ht="11.25" customHeight="1">
      <c r="A52" s="7" t="s">
        <v>70</v>
      </c>
      <c r="B52" s="13">
        <v>20180629</v>
      </c>
      <c r="C52" s="21" t="s">
        <v>5</v>
      </c>
      <c r="D52" s="12" t="s">
        <v>9</v>
      </c>
      <c r="E52" s="3"/>
      <c r="F52" s="3"/>
      <c r="G52" s="21"/>
      <c r="H52" s="8"/>
      <c r="I52" s="80" t="str">
        <f t="shared" si="0"/>
        <v>이**</v>
      </c>
      <c r="J52" s="4" t="s">
        <v>157</v>
      </c>
      <c r="K52" s="15">
        <v>10000</v>
      </c>
      <c r="L52" s="8"/>
      <c r="O52" s="82" t="s">
        <v>16</v>
      </c>
    </row>
    <row r="53" spans="1:15" s="6" customFormat="1" ht="11.25" customHeight="1">
      <c r="A53" s="7" t="s">
        <v>71</v>
      </c>
      <c r="B53" s="13">
        <v>20180629</v>
      </c>
      <c r="C53" s="21" t="s">
        <v>5</v>
      </c>
      <c r="D53" s="12" t="s">
        <v>9</v>
      </c>
      <c r="E53" s="3"/>
      <c r="F53" s="3"/>
      <c r="G53" s="21"/>
      <c r="H53" s="8"/>
      <c r="I53" s="80" t="str">
        <f t="shared" si="0"/>
        <v>김**</v>
      </c>
      <c r="J53" s="4" t="s">
        <v>157</v>
      </c>
      <c r="K53" s="15">
        <v>40000</v>
      </c>
      <c r="L53" s="8"/>
      <c r="O53" s="82" t="s">
        <v>14</v>
      </c>
    </row>
    <row r="54" spans="1:15" s="6" customFormat="1" ht="11.25" customHeight="1">
      <c r="A54" s="7" t="s">
        <v>72</v>
      </c>
      <c r="B54" s="13">
        <v>20180629</v>
      </c>
      <c r="C54" s="21" t="s">
        <v>5</v>
      </c>
      <c r="D54" s="12" t="s">
        <v>9</v>
      </c>
      <c r="E54" s="3"/>
      <c r="F54" s="3"/>
      <c r="G54" s="21"/>
      <c r="H54" s="8"/>
      <c r="I54" s="80" t="str">
        <f t="shared" si="0"/>
        <v>이**</v>
      </c>
      <c r="J54" s="4" t="s">
        <v>157</v>
      </c>
      <c r="K54" s="15">
        <v>20000</v>
      </c>
      <c r="L54" s="8"/>
      <c r="O54" s="82" t="s">
        <v>18</v>
      </c>
    </row>
    <row r="55" spans="1:15" s="6" customFormat="1" ht="11.25" customHeight="1">
      <c r="A55" s="7" t="s">
        <v>73</v>
      </c>
      <c r="B55" s="13">
        <v>20180629</v>
      </c>
      <c r="C55" s="21" t="s">
        <v>5</v>
      </c>
      <c r="D55" s="12" t="s">
        <v>9</v>
      </c>
      <c r="E55" s="3"/>
      <c r="F55" s="3"/>
      <c r="G55" s="21"/>
      <c r="H55" s="8"/>
      <c r="I55" s="80" t="str">
        <f t="shared" si="0"/>
        <v>김**</v>
      </c>
      <c r="J55" s="4" t="s">
        <v>157</v>
      </c>
      <c r="K55" s="15">
        <v>20000</v>
      </c>
      <c r="L55" s="8"/>
      <c r="O55" s="82" t="s">
        <v>22</v>
      </c>
    </row>
    <row r="56" spans="1:15" s="6" customFormat="1" ht="11.25" customHeight="1">
      <c r="A56" s="7" t="s">
        <v>74</v>
      </c>
      <c r="B56" s="13">
        <v>20180629</v>
      </c>
      <c r="C56" s="21" t="s">
        <v>5</v>
      </c>
      <c r="D56" s="12" t="s">
        <v>9</v>
      </c>
      <c r="E56" s="3"/>
      <c r="F56" s="3"/>
      <c r="G56" s="21"/>
      <c r="H56" s="8"/>
      <c r="I56" s="80" t="str">
        <f t="shared" si="0"/>
        <v>고**</v>
      </c>
      <c r="J56" s="4" t="s">
        <v>157</v>
      </c>
      <c r="K56" s="15">
        <v>20000</v>
      </c>
      <c r="L56" s="8"/>
      <c r="O56" s="82" t="s">
        <v>20</v>
      </c>
    </row>
    <row r="57" spans="1:15" s="6" customFormat="1" ht="11.25" customHeight="1">
      <c r="A57" s="7" t="s">
        <v>75</v>
      </c>
      <c r="B57" s="13">
        <v>20180629</v>
      </c>
      <c r="C57" s="21" t="s">
        <v>5</v>
      </c>
      <c r="D57" s="12" t="s">
        <v>9</v>
      </c>
      <c r="E57" s="3"/>
      <c r="F57" s="3"/>
      <c r="G57" s="21"/>
      <c r="H57" s="8"/>
      <c r="I57" s="80" t="str">
        <f t="shared" si="0"/>
        <v>신**</v>
      </c>
      <c r="J57" s="4" t="s">
        <v>157</v>
      </c>
      <c r="K57" s="15">
        <v>20000</v>
      </c>
      <c r="L57" s="8"/>
      <c r="O57" s="82" t="s">
        <v>26</v>
      </c>
    </row>
    <row r="58" spans="1:15" s="6" customFormat="1" ht="11.25" customHeight="1">
      <c r="A58" s="7" t="s">
        <v>76</v>
      </c>
      <c r="B58" s="13">
        <v>20180629</v>
      </c>
      <c r="C58" s="21" t="s">
        <v>5</v>
      </c>
      <c r="D58" s="12" t="s">
        <v>9</v>
      </c>
      <c r="E58" s="3"/>
      <c r="F58" s="3"/>
      <c r="G58" s="21"/>
      <c r="H58" s="8"/>
      <c r="I58" s="80" t="str">
        <f t="shared" si="0"/>
        <v>이**</v>
      </c>
      <c r="J58" s="4" t="s">
        <v>157</v>
      </c>
      <c r="K58" s="15">
        <v>20000</v>
      </c>
      <c r="L58" s="8"/>
      <c r="O58" s="82" t="s">
        <v>54</v>
      </c>
    </row>
    <row r="59" spans="1:15" s="6" customFormat="1" ht="11.25" customHeight="1">
      <c r="A59" s="7" t="s">
        <v>77</v>
      </c>
      <c r="B59" s="13">
        <v>20180629</v>
      </c>
      <c r="C59" s="21" t="s">
        <v>5</v>
      </c>
      <c r="D59" s="12" t="s">
        <v>9</v>
      </c>
      <c r="E59" s="3"/>
      <c r="F59" s="3"/>
      <c r="G59" s="21"/>
      <c r="H59" s="8"/>
      <c r="I59" s="80" t="str">
        <f t="shared" si="0"/>
        <v>김*******</v>
      </c>
      <c r="J59" s="4" t="s">
        <v>157</v>
      </c>
      <c r="K59" s="15">
        <v>100000</v>
      </c>
      <c r="L59" s="8"/>
      <c r="O59" s="82" t="s">
        <v>28</v>
      </c>
    </row>
    <row r="60" spans="1:15" s="6" customFormat="1" ht="11.25" customHeight="1">
      <c r="A60" s="7" t="s">
        <v>78</v>
      </c>
      <c r="B60" s="13">
        <v>20180710</v>
      </c>
      <c r="C60" s="21" t="s">
        <v>5</v>
      </c>
      <c r="D60" s="12" t="s">
        <v>6</v>
      </c>
      <c r="E60" s="3"/>
      <c r="F60" s="3"/>
      <c r="G60" s="12" t="s">
        <v>31</v>
      </c>
      <c r="H60" s="8"/>
      <c r="I60" s="80" t="str">
        <f t="shared" si="0"/>
        <v>봉************</v>
      </c>
      <c r="J60" s="4" t="s">
        <v>157</v>
      </c>
      <c r="K60" s="15">
        <v>2000000</v>
      </c>
      <c r="L60" s="8"/>
      <c r="O60" s="82" t="s">
        <v>7</v>
      </c>
    </row>
    <row r="61" spans="1:15" s="6" customFormat="1" ht="11.25" customHeight="1">
      <c r="A61" s="7" t="s">
        <v>79</v>
      </c>
      <c r="B61" s="13">
        <v>20180731</v>
      </c>
      <c r="C61" s="21" t="s">
        <v>5</v>
      </c>
      <c r="D61" s="12" t="s">
        <v>9</v>
      </c>
      <c r="E61" s="3"/>
      <c r="F61" s="3"/>
      <c r="G61" s="21"/>
      <c r="H61" s="8"/>
      <c r="I61" s="80" t="str">
        <f t="shared" si="0"/>
        <v>서**</v>
      </c>
      <c r="J61" s="4" t="s">
        <v>157</v>
      </c>
      <c r="K61" s="15">
        <v>5000</v>
      </c>
      <c r="L61" s="8"/>
      <c r="O61" s="82" t="s">
        <v>12</v>
      </c>
    </row>
    <row r="62" spans="1:15" s="6" customFormat="1" ht="11.25" customHeight="1">
      <c r="A62" s="7" t="s">
        <v>80</v>
      </c>
      <c r="B62" s="13">
        <v>20180731</v>
      </c>
      <c r="C62" s="21" t="s">
        <v>5</v>
      </c>
      <c r="D62" s="12" t="s">
        <v>9</v>
      </c>
      <c r="E62" s="3"/>
      <c r="F62" s="3"/>
      <c r="G62" s="21"/>
      <c r="H62" s="8"/>
      <c r="I62" s="80" t="str">
        <f t="shared" si="0"/>
        <v>임**</v>
      </c>
      <c r="J62" s="4" t="s">
        <v>157</v>
      </c>
      <c r="K62" s="15">
        <v>10000</v>
      </c>
      <c r="L62" s="8"/>
      <c r="O62" s="82" t="s">
        <v>10</v>
      </c>
    </row>
    <row r="63" spans="1:15" s="6" customFormat="1" ht="11.25" customHeight="1">
      <c r="A63" s="7" t="s">
        <v>81</v>
      </c>
      <c r="B63" s="13">
        <v>20180731</v>
      </c>
      <c r="C63" s="21" t="s">
        <v>5</v>
      </c>
      <c r="D63" s="12" t="s">
        <v>9</v>
      </c>
      <c r="E63" s="3"/>
      <c r="F63" s="21"/>
      <c r="G63" s="3"/>
      <c r="H63" s="8"/>
      <c r="I63" s="80" t="str">
        <f t="shared" si="0"/>
        <v>이**</v>
      </c>
      <c r="J63" s="4" t="s">
        <v>157</v>
      </c>
      <c r="K63" s="15">
        <v>5000</v>
      </c>
      <c r="L63" s="9"/>
      <c r="O63" s="82" t="s">
        <v>16</v>
      </c>
    </row>
    <row r="64" spans="1:15" s="6" customFormat="1" ht="11.25" customHeight="1">
      <c r="A64" s="7" t="s">
        <v>82</v>
      </c>
      <c r="B64" s="13">
        <v>20180731</v>
      </c>
      <c r="C64" s="21" t="s">
        <v>5</v>
      </c>
      <c r="D64" s="12" t="s">
        <v>9</v>
      </c>
      <c r="E64" s="3"/>
      <c r="F64" s="21"/>
      <c r="G64" s="3"/>
      <c r="H64" s="8"/>
      <c r="I64" s="80" t="str">
        <f t="shared" si="0"/>
        <v>김**</v>
      </c>
      <c r="J64" s="4" t="s">
        <v>157</v>
      </c>
      <c r="K64" s="15">
        <v>20000</v>
      </c>
      <c r="L64" s="8"/>
      <c r="O64" s="82" t="s">
        <v>14</v>
      </c>
    </row>
    <row r="65" spans="1:15" s="6" customFormat="1" ht="11.25" customHeight="1">
      <c r="A65" s="7" t="s">
        <v>83</v>
      </c>
      <c r="B65" s="13">
        <v>20180731</v>
      </c>
      <c r="C65" s="21" t="s">
        <v>5</v>
      </c>
      <c r="D65" s="12" t="s">
        <v>9</v>
      </c>
      <c r="E65" s="3"/>
      <c r="F65" s="21"/>
      <c r="G65" s="3"/>
      <c r="H65" s="8"/>
      <c r="I65" s="80" t="str">
        <f t="shared" si="0"/>
        <v>이**</v>
      </c>
      <c r="J65" s="4" t="s">
        <v>157</v>
      </c>
      <c r="K65" s="15">
        <v>10000</v>
      </c>
      <c r="L65" s="8"/>
      <c r="O65" s="82" t="s">
        <v>18</v>
      </c>
    </row>
    <row r="66" spans="1:15" s="6" customFormat="1" ht="11.25" customHeight="1">
      <c r="A66" s="7" t="s">
        <v>84</v>
      </c>
      <c r="B66" s="13">
        <v>20180731</v>
      </c>
      <c r="C66" s="21" t="s">
        <v>5</v>
      </c>
      <c r="D66" s="12" t="s">
        <v>9</v>
      </c>
      <c r="E66" s="3"/>
      <c r="F66" s="21"/>
      <c r="G66" s="3"/>
      <c r="H66" s="7"/>
      <c r="I66" s="80" t="str">
        <f t="shared" si="0"/>
        <v>고**</v>
      </c>
      <c r="J66" s="4" t="s">
        <v>157</v>
      </c>
      <c r="K66" s="15">
        <v>10000</v>
      </c>
      <c r="L66" s="8"/>
      <c r="O66" s="82" t="s">
        <v>20</v>
      </c>
    </row>
    <row r="67" spans="1:15" s="6" customFormat="1" ht="11.25" customHeight="1">
      <c r="A67" s="7" t="s">
        <v>85</v>
      </c>
      <c r="B67" s="13">
        <v>20180731</v>
      </c>
      <c r="C67" s="21" t="s">
        <v>5</v>
      </c>
      <c r="D67" s="12" t="s">
        <v>9</v>
      </c>
      <c r="E67" s="3"/>
      <c r="F67" s="21"/>
      <c r="G67" s="3"/>
      <c r="H67" s="8"/>
      <c r="I67" s="80" t="str">
        <f t="shared" si="0"/>
        <v>김**</v>
      </c>
      <c r="J67" s="4" t="s">
        <v>157</v>
      </c>
      <c r="K67" s="15">
        <v>10000</v>
      </c>
      <c r="L67" s="8"/>
      <c r="O67" s="82" t="s">
        <v>22</v>
      </c>
    </row>
    <row r="68" spans="1:15" s="6" customFormat="1" ht="11.25" customHeight="1">
      <c r="A68" s="7" t="s">
        <v>86</v>
      </c>
      <c r="B68" s="13">
        <v>20180731</v>
      </c>
      <c r="C68" s="21" t="s">
        <v>5</v>
      </c>
      <c r="D68" s="12" t="s">
        <v>9</v>
      </c>
      <c r="E68" s="3"/>
      <c r="F68" s="21"/>
      <c r="G68" s="3"/>
      <c r="H68" s="8"/>
      <c r="I68" s="80" t="str">
        <f t="shared" si="0"/>
        <v>이**</v>
      </c>
      <c r="J68" s="4" t="s">
        <v>157</v>
      </c>
      <c r="K68" s="15">
        <v>10000</v>
      </c>
      <c r="L68" s="8"/>
      <c r="O68" s="82" t="s">
        <v>54</v>
      </c>
    </row>
    <row r="69" spans="1:15" s="6" customFormat="1" ht="11.25" customHeight="1">
      <c r="A69" s="7" t="s">
        <v>87</v>
      </c>
      <c r="B69" s="13">
        <v>20180731</v>
      </c>
      <c r="C69" s="21" t="s">
        <v>5</v>
      </c>
      <c r="D69" s="12" t="s">
        <v>9</v>
      </c>
      <c r="E69" s="3"/>
      <c r="F69" s="21"/>
      <c r="G69" s="3"/>
      <c r="H69" s="8"/>
      <c r="I69" s="80" t="str">
        <f aca="true" t="shared" si="1" ref="I69:I124">LEFT(O69)&amp;REPT("*",LEN(O69)-1)</f>
        <v>김*******</v>
      </c>
      <c r="J69" s="4" t="s">
        <v>157</v>
      </c>
      <c r="K69" s="15">
        <v>50000</v>
      </c>
      <c r="L69" s="8"/>
      <c r="O69" s="82" t="s">
        <v>28</v>
      </c>
    </row>
    <row r="70" spans="1:15" s="6" customFormat="1" ht="11.25" customHeight="1">
      <c r="A70" s="7" t="s">
        <v>88</v>
      </c>
      <c r="B70" s="13">
        <v>20180731</v>
      </c>
      <c r="C70" s="21" t="s">
        <v>5</v>
      </c>
      <c r="D70" s="12" t="s">
        <v>9</v>
      </c>
      <c r="E70" s="3"/>
      <c r="F70" s="21"/>
      <c r="G70" s="3"/>
      <c r="H70" s="8"/>
      <c r="I70" s="80" t="str">
        <f t="shared" si="1"/>
        <v>신**</v>
      </c>
      <c r="J70" s="4" t="s">
        <v>157</v>
      </c>
      <c r="K70" s="15">
        <v>10000</v>
      </c>
      <c r="L70" s="8"/>
      <c r="O70" s="82" t="s">
        <v>26</v>
      </c>
    </row>
    <row r="71" spans="1:15" s="6" customFormat="1" ht="11.25" customHeight="1">
      <c r="A71" s="7" t="s">
        <v>89</v>
      </c>
      <c r="B71" s="13">
        <v>20180831</v>
      </c>
      <c r="C71" s="21" t="s">
        <v>5</v>
      </c>
      <c r="D71" s="12" t="s">
        <v>9</v>
      </c>
      <c r="E71" s="3"/>
      <c r="F71" s="21"/>
      <c r="G71" s="3"/>
      <c r="H71" s="8"/>
      <c r="I71" s="80" t="str">
        <f t="shared" si="1"/>
        <v>임**</v>
      </c>
      <c r="J71" s="4" t="s">
        <v>157</v>
      </c>
      <c r="K71" s="15">
        <v>10000</v>
      </c>
      <c r="L71" s="8"/>
      <c r="O71" s="82" t="s">
        <v>10</v>
      </c>
    </row>
    <row r="72" spans="1:15" s="6" customFormat="1" ht="11.25" customHeight="1">
      <c r="A72" s="7" t="s">
        <v>90</v>
      </c>
      <c r="B72" s="13">
        <v>20180831</v>
      </c>
      <c r="C72" s="21" t="s">
        <v>5</v>
      </c>
      <c r="D72" s="12" t="s">
        <v>9</v>
      </c>
      <c r="E72" s="3"/>
      <c r="F72" s="21"/>
      <c r="G72" s="3"/>
      <c r="H72" s="8"/>
      <c r="I72" s="80" t="str">
        <f t="shared" si="1"/>
        <v>서**</v>
      </c>
      <c r="J72" s="4" t="s">
        <v>157</v>
      </c>
      <c r="K72" s="15">
        <v>5000</v>
      </c>
      <c r="L72" s="8"/>
      <c r="O72" s="82" t="s">
        <v>12</v>
      </c>
    </row>
    <row r="73" spans="1:15" s="6" customFormat="1" ht="11.25" customHeight="1">
      <c r="A73" s="7" t="s">
        <v>91</v>
      </c>
      <c r="B73" s="13">
        <v>20180831</v>
      </c>
      <c r="C73" s="21" t="s">
        <v>5</v>
      </c>
      <c r="D73" s="12" t="s">
        <v>9</v>
      </c>
      <c r="E73" s="3"/>
      <c r="F73" s="21"/>
      <c r="G73" s="3"/>
      <c r="H73" s="8"/>
      <c r="I73" s="80" t="str">
        <f t="shared" si="1"/>
        <v>김**</v>
      </c>
      <c r="J73" s="4" t="s">
        <v>157</v>
      </c>
      <c r="K73" s="15">
        <v>20000</v>
      </c>
      <c r="L73" s="9"/>
      <c r="O73" s="82" t="s">
        <v>14</v>
      </c>
    </row>
    <row r="74" spans="1:15" s="6" customFormat="1" ht="11.25" customHeight="1">
      <c r="A74" s="7" t="s">
        <v>92</v>
      </c>
      <c r="B74" s="13">
        <v>20180831</v>
      </c>
      <c r="C74" s="21" t="s">
        <v>5</v>
      </c>
      <c r="D74" s="12" t="s">
        <v>9</v>
      </c>
      <c r="E74" s="3"/>
      <c r="F74" s="21"/>
      <c r="G74" s="3"/>
      <c r="H74" s="8"/>
      <c r="I74" s="80" t="str">
        <f t="shared" si="1"/>
        <v>이**</v>
      </c>
      <c r="J74" s="4" t="s">
        <v>157</v>
      </c>
      <c r="K74" s="15">
        <v>5000</v>
      </c>
      <c r="L74" s="8"/>
      <c r="O74" s="82" t="s">
        <v>16</v>
      </c>
    </row>
    <row r="75" spans="1:15" s="6" customFormat="1" ht="11.25" customHeight="1">
      <c r="A75" s="7" t="s">
        <v>93</v>
      </c>
      <c r="B75" s="13">
        <v>20180831</v>
      </c>
      <c r="C75" s="21" t="s">
        <v>5</v>
      </c>
      <c r="D75" s="12" t="s">
        <v>9</v>
      </c>
      <c r="E75" s="3"/>
      <c r="F75" s="21"/>
      <c r="G75" s="3"/>
      <c r="H75" s="8"/>
      <c r="I75" s="80" t="str">
        <f t="shared" si="1"/>
        <v>이**</v>
      </c>
      <c r="J75" s="4" t="s">
        <v>157</v>
      </c>
      <c r="K75" s="15">
        <v>10000</v>
      </c>
      <c r="L75" s="8"/>
      <c r="O75" s="82" t="s">
        <v>18</v>
      </c>
    </row>
    <row r="76" spans="1:15" s="6" customFormat="1" ht="11.25" customHeight="1">
      <c r="A76" s="7" t="s">
        <v>94</v>
      </c>
      <c r="B76" s="13">
        <v>20180831</v>
      </c>
      <c r="C76" s="21" t="s">
        <v>5</v>
      </c>
      <c r="D76" s="12" t="s">
        <v>9</v>
      </c>
      <c r="E76" s="3"/>
      <c r="F76" s="21"/>
      <c r="G76" s="3"/>
      <c r="H76" s="8"/>
      <c r="I76" s="80" t="str">
        <f t="shared" si="1"/>
        <v>고**</v>
      </c>
      <c r="J76" s="4" t="s">
        <v>157</v>
      </c>
      <c r="K76" s="15">
        <v>10000</v>
      </c>
      <c r="L76" s="8"/>
      <c r="O76" s="82" t="s">
        <v>20</v>
      </c>
    </row>
    <row r="77" spans="1:15" s="6" customFormat="1" ht="11.25" customHeight="1">
      <c r="A77" s="7" t="s">
        <v>95</v>
      </c>
      <c r="B77" s="13">
        <v>20180831</v>
      </c>
      <c r="C77" s="21" t="s">
        <v>5</v>
      </c>
      <c r="D77" s="12" t="s">
        <v>9</v>
      </c>
      <c r="E77" s="3"/>
      <c r="F77" s="21"/>
      <c r="G77" s="3"/>
      <c r="H77" s="8"/>
      <c r="I77" s="80" t="str">
        <f t="shared" si="1"/>
        <v>김**</v>
      </c>
      <c r="J77" s="4" t="s">
        <v>157</v>
      </c>
      <c r="K77" s="15">
        <v>10000</v>
      </c>
      <c r="L77" s="8"/>
      <c r="O77" s="82" t="s">
        <v>22</v>
      </c>
    </row>
    <row r="78" spans="1:15" s="6" customFormat="1" ht="11.25" customHeight="1">
      <c r="A78" s="7" t="s">
        <v>96</v>
      </c>
      <c r="B78" s="13">
        <v>20180831</v>
      </c>
      <c r="C78" s="21" t="s">
        <v>5</v>
      </c>
      <c r="D78" s="12" t="s">
        <v>9</v>
      </c>
      <c r="E78" s="3"/>
      <c r="F78" s="21"/>
      <c r="G78" s="3"/>
      <c r="H78" s="8"/>
      <c r="I78" s="80" t="str">
        <f t="shared" si="1"/>
        <v>이**</v>
      </c>
      <c r="J78" s="4" t="s">
        <v>157</v>
      </c>
      <c r="K78" s="15">
        <v>10000</v>
      </c>
      <c r="L78" s="8"/>
      <c r="O78" s="82" t="s">
        <v>54</v>
      </c>
    </row>
    <row r="79" spans="1:15" s="6" customFormat="1" ht="11.25" customHeight="1">
      <c r="A79" s="7" t="s">
        <v>97</v>
      </c>
      <c r="B79" s="13">
        <v>20180831</v>
      </c>
      <c r="C79" s="21" t="s">
        <v>5</v>
      </c>
      <c r="D79" s="12" t="s">
        <v>9</v>
      </c>
      <c r="E79" s="3"/>
      <c r="F79" s="21"/>
      <c r="G79" s="3"/>
      <c r="H79" s="8"/>
      <c r="I79" s="80" t="str">
        <f t="shared" si="1"/>
        <v>신**</v>
      </c>
      <c r="J79" s="4" t="s">
        <v>157</v>
      </c>
      <c r="K79" s="15">
        <v>10000</v>
      </c>
      <c r="L79" s="8"/>
      <c r="O79" s="82" t="s">
        <v>26</v>
      </c>
    </row>
    <row r="80" spans="1:15" s="6" customFormat="1" ht="11.25" customHeight="1">
      <c r="A80" s="7" t="s">
        <v>98</v>
      </c>
      <c r="B80" s="13">
        <v>20180831</v>
      </c>
      <c r="C80" s="21" t="s">
        <v>5</v>
      </c>
      <c r="D80" s="12" t="s">
        <v>9</v>
      </c>
      <c r="E80" s="3"/>
      <c r="F80" s="21"/>
      <c r="G80" s="3"/>
      <c r="H80" s="8"/>
      <c r="I80" s="80" t="str">
        <f t="shared" si="1"/>
        <v>김*******</v>
      </c>
      <c r="J80" s="4" t="s">
        <v>157</v>
      </c>
      <c r="K80" s="15">
        <v>50000</v>
      </c>
      <c r="L80" s="8"/>
      <c r="O80" s="82" t="s">
        <v>28</v>
      </c>
    </row>
    <row r="81" spans="1:15" s="6" customFormat="1" ht="11.25" customHeight="1">
      <c r="A81" s="7" t="s">
        <v>99</v>
      </c>
      <c r="B81" s="13">
        <v>20180914</v>
      </c>
      <c r="C81" s="21" t="s">
        <v>5</v>
      </c>
      <c r="D81" s="12" t="s">
        <v>30</v>
      </c>
      <c r="E81" s="3"/>
      <c r="F81" s="21"/>
      <c r="G81" s="12" t="s">
        <v>31</v>
      </c>
      <c r="H81" s="22" t="s">
        <v>31</v>
      </c>
      <c r="I81" s="80" t="str">
        <f t="shared" si="1"/>
        <v>부*********</v>
      </c>
      <c r="J81" s="4" t="s">
        <v>156</v>
      </c>
      <c r="K81" s="15">
        <v>3430000</v>
      </c>
      <c r="L81" s="8"/>
      <c r="O81" s="82" t="s">
        <v>32</v>
      </c>
    </row>
    <row r="82" spans="1:15" s="6" customFormat="1" ht="11.25" customHeight="1">
      <c r="A82" s="7" t="s">
        <v>100</v>
      </c>
      <c r="B82" s="13">
        <v>20180928</v>
      </c>
      <c r="C82" s="21" t="s">
        <v>5</v>
      </c>
      <c r="D82" s="12" t="s">
        <v>9</v>
      </c>
      <c r="E82" s="3"/>
      <c r="F82" s="21"/>
      <c r="G82" s="3"/>
      <c r="H82" s="8"/>
      <c r="I82" s="80" t="str">
        <f t="shared" si="1"/>
        <v>서**</v>
      </c>
      <c r="J82" s="4" t="s">
        <v>157</v>
      </c>
      <c r="K82" s="15">
        <v>5000</v>
      </c>
      <c r="L82" s="8"/>
      <c r="O82" s="82" t="s">
        <v>12</v>
      </c>
    </row>
    <row r="83" spans="1:15" s="6" customFormat="1" ht="11.25" customHeight="1">
      <c r="A83" s="7" t="s">
        <v>101</v>
      </c>
      <c r="B83" s="13">
        <v>20180928</v>
      </c>
      <c r="C83" s="21" t="s">
        <v>5</v>
      </c>
      <c r="D83" s="12" t="s">
        <v>9</v>
      </c>
      <c r="E83" s="3"/>
      <c r="F83" s="21"/>
      <c r="G83" s="3"/>
      <c r="H83" s="8"/>
      <c r="I83" s="80" t="str">
        <f t="shared" si="1"/>
        <v>임**</v>
      </c>
      <c r="J83" s="4" t="s">
        <v>157</v>
      </c>
      <c r="K83" s="15">
        <v>10000</v>
      </c>
      <c r="L83" s="8"/>
      <c r="O83" s="82" t="s">
        <v>10</v>
      </c>
    </row>
    <row r="84" spans="1:15" s="6" customFormat="1" ht="11.25" customHeight="1">
      <c r="A84" s="7" t="s">
        <v>102</v>
      </c>
      <c r="B84" s="13">
        <v>20180928</v>
      </c>
      <c r="C84" s="21" t="s">
        <v>5</v>
      </c>
      <c r="D84" s="12" t="s">
        <v>9</v>
      </c>
      <c r="E84" s="3"/>
      <c r="F84" s="3"/>
      <c r="G84" s="3"/>
      <c r="H84" s="8"/>
      <c r="I84" s="80" t="str">
        <f t="shared" si="1"/>
        <v>이**</v>
      </c>
      <c r="J84" s="4" t="s">
        <v>157</v>
      </c>
      <c r="K84" s="15">
        <v>5000</v>
      </c>
      <c r="L84" s="8"/>
      <c r="O84" s="82" t="s">
        <v>16</v>
      </c>
    </row>
    <row r="85" spans="1:15" s="6" customFormat="1" ht="11.25" customHeight="1">
      <c r="A85" s="7" t="s">
        <v>103</v>
      </c>
      <c r="B85" s="13">
        <v>20180928</v>
      </c>
      <c r="C85" s="21" t="s">
        <v>5</v>
      </c>
      <c r="D85" s="12" t="s">
        <v>9</v>
      </c>
      <c r="E85" s="3"/>
      <c r="F85" s="3"/>
      <c r="G85" s="3"/>
      <c r="H85" s="8"/>
      <c r="I85" s="80" t="str">
        <f t="shared" si="1"/>
        <v>김**</v>
      </c>
      <c r="J85" s="4" t="s">
        <v>157</v>
      </c>
      <c r="K85" s="15">
        <v>20000</v>
      </c>
      <c r="L85" s="9"/>
      <c r="O85" s="82" t="s">
        <v>14</v>
      </c>
    </row>
    <row r="86" spans="1:15" s="6" customFormat="1" ht="11.25" customHeight="1">
      <c r="A86" s="7" t="s">
        <v>104</v>
      </c>
      <c r="B86" s="13">
        <v>20180928</v>
      </c>
      <c r="C86" s="21" t="s">
        <v>5</v>
      </c>
      <c r="D86" s="12" t="s">
        <v>9</v>
      </c>
      <c r="E86" s="3"/>
      <c r="F86" s="3"/>
      <c r="G86" s="3"/>
      <c r="H86" s="8"/>
      <c r="I86" s="80" t="str">
        <f t="shared" si="1"/>
        <v>이**</v>
      </c>
      <c r="J86" s="4" t="s">
        <v>157</v>
      </c>
      <c r="K86" s="15">
        <v>10000</v>
      </c>
      <c r="L86" s="8"/>
      <c r="O86" s="82" t="s">
        <v>18</v>
      </c>
    </row>
    <row r="87" spans="1:15" s="6" customFormat="1" ht="11.25" customHeight="1">
      <c r="A87" s="7" t="s">
        <v>105</v>
      </c>
      <c r="B87" s="13">
        <v>20180928</v>
      </c>
      <c r="C87" s="21" t="s">
        <v>5</v>
      </c>
      <c r="D87" s="12" t="s">
        <v>9</v>
      </c>
      <c r="E87" s="3"/>
      <c r="F87" s="3"/>
      <c r="G87" s="3"/>
      <c r="H87" s="8"/>
      <c r="I87" s="80" t="str">
        <f t="shared" si="1"/>
        <v>김**</v>
      </c>
      <c r="J87" s="4" t="s">
        <v>157</v>
      </c>
      <c r="K87" s="15">
        <v>10000</v>
      </c>
      <c r="L87" s="8"/>
      <c r="O87" s="82" t="s">
        <v>22</v>
      </c>
    </row>
    <row r="88" spans="1:15" s="6" customFormat="1" ht="11.25" customHeight="1">
      <c r="A88" s="7" t="s">
        <v>106</v>
      </c>
      <c r="B88" s="13">
        <v>20180928</v>
      </c>
      <c r="C88" s="21" t="s">
        <v>5</v>
      </c>
      <c r="D88" s="12" t="s">
        <v>9</v>
      </c>
      <c r="E88" s="3"/>
      <c r="F88" s="3"/>
      <c r="G88" s="3"/>
      <c r="H88" s="8"/>
      <c r="I88" s="80" t="str">
        <f t="shared" si="1"/>
        <v>고**</v>
      </c>
      <c r="J88" s="4" t="s">
        <v>157</v>
      </c>
      <c r="K88" s="15">
        <v>10000</v>
      </c>
      <c r="L88" s="8"/>
      <c r="O88" s="82" t="s">
        <v>20</v>
      </c>
    </row>
    <row r="89" spans="1:15" s="6" customFormat="1" ht="11.25" customHeight="1">
      <c r="A89" s="7" t="s">
        <v>107</v>
      </c>
      <c r="B89" s="13">
        <v>20180928</v>
      </c>
      <c r="C89" s="21" t="s">
        <v>5</v>
      </c>
      <c r="D89" s="12" t="s">
        <v>9</v>
      </c>
      <c r="E89" s="3"/>
      <c r="F89" s="3"/>
      <c r="G89" s="3"/>
      <c r="H89" s="8"/>
      <c r="I89" s="80" t="str">
        <f t="shared" si="1"/>
        <v>이**</v>
      </c>
      <c r="J89" s="4" t="s">
        <v>157</v>
      </c>
      <c r="K89" s="15">
        <v>10000</v>
      </c>
      <c r="L89" s="8"/>
      <c r="O89" s="82" t="s">
        <v>54</v>
      </c>
    </row>
    <row r="90" spans="1:15" s="6" customFormat="1" ht="11.25" customHeight="1">
      <c r="A90" s="7" t="s">
        <v>108</v>
      </c>
      <c r="B90" s="13">
        <v>20180928</v>
      </c>
      <c r="C90" s="21" t="s">
        <v>5</v>
      </c>
      <c r="D90" s="12" t="s">
        <v>9</v>
      </c>
      <c r="E90" s="3"/>
      <c r="F90" s="3"/>
      <c r="G90" s="3"/>
      <c r="H90" s="8"/>
      <c r="I90" s="80" t="str">
        <f t="shared" si="1"/>
        <v>신**</v>
      </c>
      <c r="J90" s="4" t="s">
        <v>157</v>
      </c>
      <c r="K90" s="15">
        <v>10000</v>
      </c>
      <c r="L90" s="8"/>
      <c r="O90" s="82" t="s">
        <v>26</v>
      </c>
    </row>
    <row r="91" spans="1:15" s="6" customFormat="1" ht="11.25" customHeight="1">
      <c r="A91" s="7" t="s">
        <v>109</v>
      </c>
      <c r="B91" s="13">
        <v>20180928</v>
      </c>
      <c r="C91" s="21" t="s">
        <v>5</v>
      </c>
      <c r="D91" s="12" t="s">
        <v>9</v>
      </c>
      <c r="E91" s="3"/>
      <c r="F91" s="3"/>
      <c r="G91" s="3"/>
      <c r="H91" s="8"/>
      <c r="I91" s="80" t="str">
        <f t="shared" si="1"/>
        <v>김*******</v>
      </c>
      <c r="J91" s="4" t="s">
        <v>157</v>
      </c>
      <c r="K91" s="15">
        <v>50000</v>
      </c>
      <c r="L91" s="8"/>
      <c r="O91" s="82" t="s">
        <v>28</v>
      </c>
    </row>
    <row r="92" spans="1:15" s="6" customFormat="1" ht="11.25" customHeight="1">
      <c r="A92" s="7" t="s">
        <v>110</v>
      </c>
      <c r="B92" s="13">
        <v>20181031</v>
      </c>
      <c r="C92" s="21" t="s">
        <v>5</v>
      </c>
      <c r="D92" s="12" t="s">
        <v>9</v>
      </c>
      <c r="E92" s="3"/>
      <c r="F92" s="3"/>
      <c r="G92" s="3"/>
      <c r="H92" s="8"/>
      <c r="I92" s="80" t="str">
        <f t="shared" si="1"/>
        <v>서**</v>
      </c>
      <c r="J92" s="4" t="s">
        <v>157</v>
      </c>
      <c r="K92" s="15">
        <v>5000</v>
      </c>
      <c r="L92" s="8"/>
      <c r="O92" s="82" t="s">
        <v>12</v>
      </c>
    </row>
    <row r="93" spans="1:15" s="6" customFormat="1" ht="11.25" customHeight="1">
      <c r="A93" s="7" t="s">
        <v>111</v>
      </c>
      <c r="B93" s="13">
        <v>20181031</v>
      </c>
      <c r="C93" s="21" t="s">
        <v>5</v>
      </c>
      <c r="D93" s="12" t="s">
        <v>9</v>
      </c>
      <c r="E93" s="3"/>
      <c r="F93" s="3"/>
      <c r="G93" s="3"/>
      <c r="H93" s="8"/>
      <c r="I93" s="80" t="str">
        <f t="shared" si="1"/>
        <v>임**</v>
      </c>
      <c r="J93" s="4" t="s">
        <v>157</v>
      </c>
      <c r="K93" s="15">
        <v>10000</v>
      </c>
      <c r="L93" s="8"/>
      <c r="O93" s="82" t="s">
        <v>10</v>
      </c>
    </row>
    <row r="94" spans="1:15" s="6" customFormat="1" ht="11.25" customHeight="1">
      <c r="A94" s="7" t="s">
        <v>112</v>
      </c>
      <c r="B94" s="13">
        <v>20181031</v>
      </c>
      <c r="C94" s="21" t="s">
        <v>5</v>
      </c>
      <c r="D94" s="12" t="s">
        <v>9</v>
      </c>
      <c r="E94" s="3"/>
      <c r="F94" s="3"/>
      <c r="G94" s="3"/>
      <c r="H94" s="8"/>
      <c r="I94" s="80" t="str">
        <f t="shared" si="1"/>
        <v>이**</v>
      </c>
      <c r="J94" s="4" t="s">
        <v>157</v>
      </c>
      <c r="K94" s="15">
        <v>5000</v>
      </c>
      <c r="L94" s="8"/>
      <c r="O94" s="82" t="s">
        <v>16</v>
      </c>
    </row>
    <row r="95" spans="1:15" s="6" customFormat="1" ht="11.25" customHeight="1">
      <c r="A95" s="7" t="s">
        <v>113</v>
      </c>
      <c r="B95" s="13">
        <v>20181031</v>
      </c>
      <c r="C95" s="21" t="s">
        <v>5</v>
      </c>
      <c r="D95" s="12" t="s">
        <v>9</v>
      </c>
      <c r="E95" s="3"/>
      <c r="F95" s="3"/>
      <c r="G95" s="3"/>
      <c r="H95" s="8"/>
      <c r="I95" s="80" t="str">
        <f t="shared" si="1"/>
        <v>김**</v>
      </c>
      <c r="J95" s="4" t="s">
        <v>157</v>
      </c>
      <c r="K95" s="15">
        <v>20000</v>
      </c>
      <c r="L95" s="8"/>
      <c r="O95" s="82" t="s">
        <v>14</v>
      </c>
    </row>
    <row r="96" spans="1:15" s="6" customFormat="1" ht="11.25" customHeight="1">
      <c r="A96" s="7" t="s">
        <v>114</v>
      </c>
      <c r="B96" s="13">
        <v>20181031</v>
      </c>
      <c r="C96" s="21" t="s">
        <v>5</v>
      </c>
      <c r="D96" s="12" t="s">
        <v>9</v>
      </c>
      <c r="E96" s="3"/>
      <c r="F96" s="3"/>
      <c r="G96" s="3"/>
      <c r="H96" s="8"/>
      <c r="I96" s="80" t="str">
        <f t="shared" si="1"/>
        <v>이**</v>
      </c>
      <c r="J96" s="4" t="s">
        <v>157</v>
      </c>
      <c r="K96" s="15">
        <v>10000</v>
      </c>
      <c r="L96" s="8"/>
      <c r="O96" s="82" t="s">
        <v>18</v>
      </c>
    </row>
    <row r="97" spans="1:15" s="6" customFormat="1" ht="11.25">
      <c r="A97" s="7" t="s">
        <v>115</v>
      </c>
      <c r="B97" s="13">
        <v>20181031</v>
      </c>
      <c r="C97" s="21" t="s">
        <v>5</v>
      </c>
      <c r="D97" s="12" t="s">
        <v>9</v>
      </c>
      <c r="E97" s="3"/>
      <c r="F97" s="3"/>
      <c r="G97" s="3"/>
      <c r="H97" s="8"/>
      <c r="I97" s="80" t="str">
        <f t="shared" si="1"/>
        <v>고**</v>
      </c>
      <c r="J97" s="4" t="s">
        <v>157</v>
      </c>
      <c r="K97" s="15">
        <v>10000</v>
      </c>
      <c r="L97" s="8"/>
      <c r="O97" s="82" t="s">
        <v>20</v>
      </c>
    </row>
    <row r="98" spans="1:15" s="6" customFormat="1" ht="11.25">
      <c r="A98" s="7" t="s">
        <v>116</v>
      </c>
      <c r="B98" s="13">
        <v>20181031</v>
      </c>
      <c r="C98" s="21" t="s">
        <v>5</v>
      </c>
      <c r="D98" s="12" t="s">
        <v>9</v>
      </c>
      <c r="E98" s="3"/>
      <c r="F98" s="3"/>
      <c r="G98" s="3"/>
      <c r="H98" s="8"/>
      <c r="I98" s="80" t="str">
        <f t="shared" si="1"/>
        <v>김**</v>
      </c>
      <c r="J98" s="4" t="s">
        <v>157</v>
      </c>
      <c r="K98" s="15">
        <v>10000</v>
      </c>
      <c r="L98" s="9"/>
      <c r="O98" s="82" t="s">
        <v>22</v>
      </c>
    </row>
    <row r="99" spans="1:15" s="6" customFormat="1" ht="11.25">
      <c r="A99" s="7" t="s">
        <v>117</v>
      </c>
      <c r="B99" s="13">
        <v>20181031</v>
      </c>
      <c r="C99" s="21" t="s">
        <v>5</v>
      </c>
      <c r="D99" s="12" t="s">
        <v>9</v>
      </c>
      <c r="E99" s="3"/>
      <c r="F99" s="3"/>
      <c r="G99" s="3"/>
      <c r="H99" s="8"/>
      <c r="I99" s="80" t="str">
        <f t="shared" si="1"/>
        <v>신**</v>
      </c>
      <c r="J99" s="4" t="s">
        <v>157</v>
      </c>
      <c r="K99" s="15">
        <v>10000</v>
      </c>
      <c r="L99" s="8"/>
      <c r="O99" s="82" t="s">
        <v>26</v>
      </c>
    </row>
    <row r="100" spans="1:15" s="6" customFormat="1" ht="11.25">
      <c r="A100" s="7" t="s">
        <v>118</v>
      </c>
      <c r="B100" s="13">
        <v>20181031</v>
      </c>
      <c r="C100" s="21" t="s">
        <v>5</v>
      </c>
      <c r="D100" s="12" t="s">
        <v>9</v>
      </c>
      <c r="E100" s="3"/>
      <c r="F100" s="3"/>
      <c r="G100" s="3"/>
      <c r="H100" s="8"/>
      <c r="I100" s="80" t="str">
        <f t="shared" si="1"/>
        <v>이**</v>
      </c>
      <c r="J100" s="4" t="s">
        <v>157</v>
      </c>
      <c r="K100" s="15">
        <v>10000</v>
      </c>
      <c r="L100" s="8"/>
      <c r="O100" s="82" t="s">
        <v>54</v>
      </c>
    </row>
    <row r="101" spans="1:15" s="6" customFormat="1" ht="11.25">
      <c r="A101" s="7" t="s">
        <v>119</v>
      </c>
      <c r="B101" s="13">
        <v>20181031</v>
      </c>
      <c r="C101" s="21" t="s">
        <v>5</v>
      </c>
      <c r="D101" s="12" t="s">
        <v>9</v>
      </c>
      <c r="E101" s="3"/>
      <c r="F101" s="3"/>
      <c r="G101" s="3"/>
      <c r="H101" s="8"/>
      <c r="I101" s="80" t="str">
        <f t="shared" si="1"/>
        <v>김*******</v>
      </c>
      <c r="J101" s="4" t="s">
        <v>157</v>
      </c>
      <c r="K101" s="15">
        <v>50000</v>
      </c>
      <c r="L101" s="8"/>
      <c r="O101" s="82" t="s">
        <v>28</v>
      </c>
    </row>
    <row r="102" spans="1:15" s="6" customFormat="1" ht="11.25">
      <c r="A102" s="7" t="s">
        <v>120</v>
      </c>
      <c r="B102" s="13">
        <v>20181112</v>
      </c>
      <c r="C102" s="21" t="s">
        <v>5</v>
      </c>
      <c r="D102" s="12" t="s">
        <v>9</v>
      </c>
      <c r="E102" s="3"/>
      <c r="F102" s="3"/>
      <c r="G102" s="3"/>
      <c r="H102" s="8"/>
      <c r="I102" s="80" t="str">
        <f t="shared" si="1"/>
        <v>최**</v>
      </c>
      <c r="J102" s="4" t="s">
        <v>157</v>
      </c>
      <c r="K102" s="15">
        <v>80000</v>
      </c>
      <c r="L102" s="8"/>
      <c r="O102" s="82" t="s">
        <v>121</v>
      </c>
    </row>
    <row r="103" spans="1:15" s="6" customFormat="1" ht="22.5">
      <c r="A103" s="7" t="s">
        <v>122</v>
      </c>
      <c r="B103" s="13">
        <v>20181118</v>
      </c>
      <c r="C103" s="21" t="s">
        <v>5</v>
      </c>
      <c r="D103" s="12" t="s">
        <v>30</v>
      </c>
      <c r="E103" s="3"/>
      <c r="F103" s="3"/>
      <c r="G103" s="12" t="s">
        <v>31</v>
      </c>
      <c r="H103" s="22" t="s">
        <v>31</v>
      </c>
      <c r="I103" s="80" t="str">
        <f t="shared" si="1"/>
        <v>부*********</v>
      </c>
      <c r="J103" s="4" t="s">
        <v>156</v>
      </c>
      <c r="K103" s="15">
        <v>189</v>
      </c>
      <c r="L103" s="8"/>
      <c r="O103" s="82" t="s">
        <v>32</v>
      </c>
    </row>
    <row r="104" spans="1:15" s="6" customFormat="1" ht="11.25">
      <c r="A104" s="7" t="s">
        <v>123</v>
      </c>
      <c r="B104" s="13">
        <v>20181130</v>
      </c>
      <c r="C104" s="21" t="s">
        <v>5</v>
      </c>
      <c r="D104" s="12" t="s">
        <v>9</v>
      </c>
      <c r="E104" s="3"/>
      <c r="F104" s="3"/>
      <c r="G104" s="3"/>
      <c r="H104" s="8"/>
      <c r="I104" s="80" t="str">
        <f t="shared" si="1"/>
        <v>서**</v>
      </c>
      <c r="J104" s="4" t="s">
        <v>157</v>
      </c>
      <c r="K104" s="15">
        <v>5000</v>
      </c>
      <c r="L104" s="8"/>
      <c r="O104" s="82" t="s">
        <v>12</v>
      </c>
    </row>
    <row r="105" spans="1:15" s="6" customFormat="1" ht="11.25">
      <c r="A105" s="7" t="s">
        <v>124</v>
      </c>
      <c r="B105" s="13">
        <v>20181130</v>
      </c>
      <c r="C105" s="21" t="s">
        <v>5</v>
      </c>
      <c r="D105" s="12" t="s">
        <v>9</v>
      </c>
      <c r="E105" s="3"/>
      <c r="F105" s="3"/>
      <c r="G105" s="3"/>
      <c r="H105" s="8"/>
      <c r="I105" s="80" t="str">
        <f t="shared" si="1"/>
        <v>임**</v>
      </c>
      <c r="J105" s="4" t="s">
        <v>157</v>
      </c>
      <c r="K105" s="15">
        <v>10000</v>
      </c>
      <c r="L105" s="8"/>
      <c r="O105" s="82" t="s">
        <v>10</v>
      </c>
    </row>
    <row r="106" spans="1:15" s="6" customFormat="1" ht="11.25">
      <c r="A106" s="7" t="s">
        <v>125</v>
      </c>
      <c r="B106" s="13">
        <v>20181130</v>
      </c>
      <c r="C106" s="21" t="s">
        <v>5</v>
      </c>
      <c r="D106" s="12" t="s">
        <v>9</v>
      </c>
      <c r="E106" s="3"/>
      <c r="F106" s="3"/>
      <c r="G106" s="3"/>
      <c r="H106" s="8"/>
      <c r="I106" s="80" t="str">
        <f t="shared" si="1"/>
        <v>이**</v>
      </c>
      <c r="J106" s="4" t="s">
        <v>157</v>
      </c>
      <c r="K106" s="15">
        <v>5000</v>
      </c>
      <c r="L106" s="8"/>
      <c r="O106" s="82" t="s">
        <v>16</v>
      </c>
    </row>
    <row r="107" spans="1:15" s="6" customFormat="1" ht="11.25">
      <c r="A107" s="7" t="s">
        <v>126</v>
      </c>
      <c r="B107" s="13">
        <v>20181130</v>
      </c>
      <c r="C107" s="21" t="s">
        <v>5</v>
      </c>
      <c r="D107" s="12" t="s">
        <v>9</v>
      </c>
      <c r="E107" s="3"/>
      <c r="F107" s="3"/>
      <c r="G107" s="3"/>
      <c r="H107" s="8"/>
      <c r="I107" s="80" t="str">
        <f t="shared" si="1"/>
        <v>김**</v>
      </c>
      <c r="J107" s="4" t="s">
        <v>157</v>
      </c>
      <c r="K107" s="15">
        <v>20000</v>
      </c>
      <c r="L107" s="8"/>
      <c r="O107" s="82" t="s">
        <v>14</v>
      </c>
    </row>
    <row r="108" spans="1:15" s="6" customFormat="1" ht="11.25">
      <c r="A108" s="7" t="s">
        <v>127</v>
      </c>
      <c r="B108" s="13">
        <v>20181130</v>
      </c>
      <c r="C108" s="21" t="s">
        <v>5</v>
      </c>
      <c r="D108" s="12" t="s">
        <v>9</v>
      </c>
      <c r="E108" s="3"/>
      <c r="F108" s="3"/>
      <c r="G108" s="3"/>
      <c r="H108" s="8"/>
      <c r="I108" s="80" t="str">
        <f t="shared" si="1"/>
        <v>이**</v>
      </c>
      <c r="J108" s="4" t="s">
        <v>157</v>
      </c>
      <c r="K108" s="15">
        <v>10000</v>
      </c>
      <c r="L108" s="8"/>
      <c r="O108" s="82" t="s">
        <v>18</v>
      </c>
    </row>
    <row r="109" spans="1:15" s="6" customFormat="1" ht="11.25">
      <c r="A109" s="7" t="s">
        <v>128</v>
      </c>
      <c r="B109" s="13">
        <v>20181130</v>
      </c>
      <c r="C109" s="21" t="s">
        <v>5</v>
      </c>
      <c r="D109" s="12" t="s">
        <v>9</v>
      </c>
      <c r="E109" s="3"/>
      <c r="F109" s="3"/>
      <c r="G109" s="3"/>
      <c r="H109" s="8"/>
      <c r="I109" s="80" t="str">
        <f t="shared" si="1"/>
        <v>고**</v>
      </c>
      <c r="J109" s="4" t="s">
        <v>157</v>
      </c>
      <c r="K109" s="15">
        <v>10000</v>
      </c>
      <c r="L109" s="8"/>
      <c r="O109" s="82" t="s">
        <v>20</v>
      </c>
    </row>
    <row r="110" spans="1:15" s="6" customFormat="1" ht="11.25">
      <c r="A110" s="7" t="s">
        <v>129</v>
      </c>
      <c r="B110" s="13">
        <v>20181130</v>
      </c>
      <c r="C110" s="21" t="s">
        <v>5</v>
      </c>
      <c r="D110" s="12" t="s">
        <v>9</v>
      </c>
      <c r="E110" s="3"/>
      <c r="F110" s="3"/>
      <c r="G110" s="3"/>
      <c r="H110" s="8"/>
      <c r="I110" s="80" t="str">
        <f t="shared" si="1"/>
        <v>김**</v>
      </c>
      <c r="J110" s="4" t="s">
        <v>157</v>
      </c>
      <c r="K110" s="15">
        <v>10000</v>
      </c>
      <c r="L110" s="8"/>
      <c r="O110" s="82" t="s">
        <v>22</v>
      </c>
    </row>
    <row r="111" spans="1:15" s="6" customFormat="1" ht="11.25">
      <c r="A111" s="7" t="s">
        <v>130</v>
      </c>
      <c r="B111" s="13">
        <v>20181130</v>
      </c>
      <c r="C111" s="21" t="s">
        <v>5</v>
      </c>
      <c r="D111" s="12" t="s">
        <v>9</v>
      </c>
      <c r="E111" s="3"/>
      <c r="F111" s="3"/>
      <c r="G111" s="3"/>
      <c r="H111" s="8"/>
      <c r="I111" s="80" t="str">
        <f t="shared" si="1"/>
        <v>김*******</v>
      </c>
      <c r="J111" s="4" t="s">
        <v>157</v>
      </c>
      <c r="K111" s="15">
        <v>50000</v>
      </c>
      <c r="L111" s="9"/>
      <c r="O111" s="82" t="s">
        <v>28</v>
      </c>
    </row>
    <row r="112" spans="1:15" s="6" customFormat="1" ht="11.25">
      <c r="A112" s="7" t="s">
        <v>131</v>
      </c>
      <c r="B112" s="13">
        <v>20181130</v>
      </c>
      <c r="C112" s="21" t="s">
        <v>5</v>
      </c>
      <c r="D112" s="12" t="s">
        <v>9</v>
      </c>
      <c r="E112" s="3"/>
      <c r="F112" s="3"/>
      <c r="G112" s="3"/>
      <c r="H112" s="8"/>
      <c r="I112" s="80" t="str">
        <f t="shared" si="1"/>
        <v>신**</v>
      </c>
      <c r="J112" s="4" t="s">
        <v>157</v>
      </c>
      <c r="K112" s="15">
        <v>10000</v>
      </c>
      <c r="L112" s="8"/>
      <c r="O112" s="82" t="s">
        <v>26</v>
      </c>
    </row>
    <row r="113" spans="1:15" s="6" customFormat="1" ht="11.25">
      <c r="A113" s="7" t="s">
        <v>132</v>
      </c>
      <c r="B113" s="13">
        <v>20181130</v>
      </c>
      <c r="C113" s="21" t="s">
        <v>5</v>
      </c>
      <c r="D113" s="12" t="s">
        <v>9</v>
      </c>
      <c r="E113" s="3"/>
      <c r="F113" s="3"/>
      <c r="G113" s="3"/>
      <c r="H113" s="8"/>
      <c r="I113" s="80" t="str">
        <f t="shared" si="1"/>
        <v>이**</v>
      </c>
      <c r="J113" s="4" t="s">
        <v>157</v>
      </c>
      <c r="K113" s="15">
        <v>10000</v>
      </c>
      <c r="L113" s="8"/>
      <c r="O113" s="82" t="s">
        <v>54</v>
      </c>
    </row>
    <row r="114" spans="1:15" s="6" customFormat="1" ht="11.25">
      <c r="A114" s="7" t="s">
        <v>133</v>
      </c>
      <c r="B114" s="13">
        <v>20181231</v>
      </c>
      <c r="C114" s="21" t="s">
        <v>5</v>
      </c>
      <c r="D114" s="12" t="s">
        <v>9</v>
      </c>
      <c r="E114" s="3"/>
      <c r="F114" s="3"/>
      <c r="G114" s="3"/>
      <c r="H114" s="8"/>
      <c r="I114" s="80" t="str">
        <f t="shared" si="1"/>
        <v>임**</v>
      </c>
      <c r="J114" s="4" t="s">
        <v>157</v>
      </c>
      <c r="K114" s="15">
        <v>10000</v>
      </c>
      <c r="L114" s="8"/>
      <c r="O114" s="82" t="s">
        <v>10</v>
      </c>
    </row>
    <row r="115" spans="1:15" s="6" customFormat="1" ht="11.25">
      <c r="A115" s="7" t="s">
        <v>134</v>
      </c>
      <c r="B115" s="13">
        <v>20181231</v>
      </c>
      <c r="C115" s="21" t="s">
        <v>5</v>
      </c>
      <c r="D115" s="12" t="s">
        <v>9</v>
      </c>
      <c r="E115" s="3"/>
      <c r="F115" s="3"/>
      <c r="G115" s="3"/>
      <c r="H115" s="8"/>
      <c r="I115" s="80" t="str">
        <f t="shared" si="1"/>
        <v>서**</v>
      </c>
      <c r="J115" s="4" t="s">
        <v>157</v>
      </c>
      <c r="K115" s="15">
        <v>5000</v>
      </c>
      <c r="L115" s="8"/>
      <c r="O115" s="82" t="s">
        <v>12</v>
      </c>
    </row>
    <row r="116" spans="1:15" s="6" customFormat="1" ht="11.25">
      <c r="A116" s="7" t="s">
        <v>135</v>
      </c>
      <c r="B116" s="13">
        <v>20181231</v>
      </c>
      <c r="C116" s="21" t="s">
        <v>5</v>
      </c>
      <c r="D116" s="12" t="s">
        <v>9</v>
      </c>
      <c r="E116" s="3"/>
      <c r="F116" s="3"/>
      <c r="G116" s="3"/>
      <c r="H116" s="8"/>
      <c r="I116" s="80" t="str">
        <f t="shared" si="1"/>
        <v>이**</v>
      </c>
      <c r="J116" s="4" t="s">
        <v>157</v>
      </c>
      <c r="K116" s="15">
        <v>5000</v>
      </c>
      <c r="L116" s="8"/>
      <c r="O116" s="82" t="s">
        <v>16</v>
      </c>
    </row>
    <row r="117" spans="1:15" s="6" customFormat="1" ht="11.25">
      <c r="A117" s="7" t="s">
        <v>136</v>
      </c>
      <c r="B117" s="13">
        <v>20181231</v>
      </c>
      <c r="C117" s="21" t="s">
        <v>5</v>
      </c>
      <c r="D117" s="12" t="s">
        <v>9</v>
      </c>
      <c r="E117" s="3"/>
      <c r="F117" s="3"/>
      <c r="G117" s="3"/>
      <c r="H117" s="8"/>
      <c r="I117" s="80" t="str">
        <f t="shared" si="1"/>
        <v>김**</v>
      </c>
      <c r="J117" s="4" t="s">
        <v>157</v>
      </c>
      <c r="K117" s="15">
        <v>20000</v>
      </c>
      <c r="L117" s="8"/>
      <c r="O117" s="82" t="s">
        <v>14</v>
      </c>
    </row>
    <row r="118" spans="1:15" s="6" customFormat="1" ht="11.25">
      <c r="A118" s="7" t="s">
        <v>137</v>
      </c>
      <c r="B118" s="13">
        <v>20181231</v>
      </c>
      <c r="C118" s="21" t="s">
        <v>5</v>
      </c>
      <c r="D118" s="12" t="s">
        <v>9</v>
      </c>
      <c r="E118" s="3"/>
      <c r="F118" s="3"/>
      <c r="G118" s="3"/>
      <c r="H118" s="8"/>
      <c r="I118" s="80" t="str">
        <f t="shared" si="1"/>
        <v>이**</v>
      </c>
      <c r="J118" s="4" t="s">
        <v>157</v>
      </c>
      <c r="K118" s="15">
        <v>10000</v>
      </c>
      <c r="L118" s="8"/>
      <c r="O118" s="82" t="s">
        <v>18</v>
      </c>
    </row>
    <row r="119" spans="1:15" s="6" customFormat="1" ht="11.25">
      <c r="A119" s="7" t="s">
        <v>138</v>
      </c>
      <c r="B119" s="13">
        <v>20181231</v>
      </c>
      <c r="C119" s="21" t="s">
        <v>5</v>
      </c>
      <c r="D119" s="12" t="s">
        <v>9</v>
      </c>
      <c r="E119" s="3"/>
      <c r="F119" s="3"/>
      <c r="G119" s="3"/>
      <c r="H119" s="8"/>
      <c r="I119" s="80" t="str">
        <f t="shared" si="1"/>
        <v>김**</v>
      </c>
      <c r="J119" s="4" t="s">
        <v>157</v>
      </c>
      <c r="K119" s="15">
        <v>10000</v>
      </c>
      <c r="L119" s="8"/>
      <c r="O119" s="82" t="s">
        <v>22</v>
      </c>
    </row>
    <row r="120" spans="1:15" s="6" customFormat="1" ht="11.25">
      <c r="A120" s="7" t="s">
        <v>139</v>
      </c>
      <c r="B120" s="13">
        <v>20181231</v>
      </c>
      <c r="C120" s="21" t="s">
        <v>5</v>
      </c>
      <c r="D120" s="12" t="s">
        <v>9</v>
      </c>
      <c r="E120" s="3"/>
      <c r="F120" s="3"/>
      <c r="G120" s="3"/>
      <c r="H120" s="8"/>
      <c r="I120" s="80" t="str">
        <f t="shared" si="1"/>
        <v>고**</v>
      </c>
      <c r="J120" s="4" t="s">
        <v>157</v>
      </c>
      <c r="K120" s="15">
        <v>10000</v>
      </c>
      <c r="L120" s="8"/>
      <c r="O120" s="82" t="s">
        <v>20</v>
      </c>
    </row>
    <row r="121" spans="1:15" s="6" customFormat="1" ht="11.25">
      <c r="A121" s="7" t="s">
        <v>140</v>
      </c>
      <c r="B121" s="13">
        <v>20181231</v>
      </c>
      <c r="C121" s="21" t="s">
        <v>5</v>
      </c>
      <c r="D121" s="12" t="s">
        <v>9</v>
      </c>
      <c r="E121" s="3"/>
      <c r="F121" s="3"/>
      <c r="G121" s="3"/>
      <c r="H121" s="8"/>
      <c r="I121" s="80" t="str">
        <f t="shared" si="1"/>
        <v>신**</v>
      </c>
      <c r="J121" s="4" t="s">
        <v>157</v>
      </c>
      <c r="K121" s="15">
        <v>10000</v>
      </c>
      <c r="L121" s="8"/>
      <c r="O121" s="82" t="s">
        <v>26</v>
      </c>
    </row>
    <row r="122" spans="1:15" s="6" customFormat="1" ht="11.25">
      <c r="A122" s="7" t="s">
        <v>141</v>
      </c>
      <c r="B122" s="13">
        <v>20181231</v>
      </c>
      <c r="C122" s="21" t="s">
        <v>5</v>
      </c>
      <c r="D122" s="12" t="s">
        <v>9</v>
      </c>
      <c r="E122" s="3"/>
      <c r="F122" s="3"/>
      <c r="G122" s="3"/>
      <c r="H122" s="8"/>
      <c r="I122" s="80" t="str">
        <f t="shared" si="1"/>
        <v>이**</v>
      </c>
      <c r="J122" s="4" t="s">
        <v>157</v>
      </c>
      <c r="K122" s="15">
        <v>10000</v>
      </c>
      <c r="L122" s="8"/>
      <c r="O122" s="82" t="s">
        <v>54</v>
      </c>
    </row>
    <row r="123" spans="1:15" s="6" customFormat="1" ht="11.25">
      <c r="A123" s="7" t="s">
        <v>142</v>
      </c>
      <c r="B123" s="13">
        <v>20181231</v>
      </c>
      <c r="C123" s="21" t="s">
        <v>5</v>
      </c>
      <c r="D123" s="12" t="s">
        <v>9</v>
      </c>
      <c r="E123" s="3"/>
      <c r="F123" s="3"/>
      <c r="G123" s="3"/>
      <c r="H123" s="8"/>
      <c r="I123" s="80" t="str">
        <f t="shared" si="1"/>
        <v>김**</v>
      </c>
      <c r="J123" s="4" t="s">
        <v>157</v>
      </c>
      <c r="K123" s="15">
        <v>20000</v>
      </c>
      <c r="L123" s="8"/>
      <c r="O123" s="82" t="s">
        <v>143</v>
      </c>
    </row>
    <row r="124" spans="1:15" s="6" customFormat="1" ht="11.25">
      <c r="A124" s="7" t="s">
        <v>144</v>
      </c>
      <c r="B124" s="13">
        <v>20181231</v>
      </c>
      <c r="C124" s="21" t="s">
        <v>5</v>
      </c>
      <c r="D124" s="12" t="s">
        <v>9</v>
      </c>
      <c r="E124" s="3"/>
      <c r="F124" s="3"/>
      <c r="G124" s="3"/>
      <c r="H124" s="8"/>
      <c r="I124" s="80" t="str">
        <f t="shared" si="1"/>
        <v>이**</v>
      </c>
      <c r="J124" s="4" t="s">
        <v>157</v>
      </c>
      <c r="K124" s="15">
        <v>10000</v>
      </c>
      <c r="L124" s="9"/>
      <c r="O124" s="82" t="s">
        <v>145</v>
      </c>
    </row>
    <row r="125" spans="1:15" s="6" customFormat="1" ht="19.5" customHeight="1">
      <c r="A125" s="87" t="s">
        <v>160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9">
        <f>SUM(K3:K124)</f>
        <v>17524899</v>
      </c>
      <c r="L125" s="8"/>
      <c r="O125" s="81"/>
    </row>
    <row r="126" ht="13.5" customHeight="1">
      <c r="G126" s="20"/>
    </row>
  </sheetData>
  <sheetProtection/>
  <mergeCells count="2">
    <mergeCell ref="A1:L1"/>
    <mergeCell ref="A125:J125"/>
  </mergeCells>
  <printOptions horizontalCentered="1"/>
  <pageMargins left="0.5905511811023623" right="0.5905511811023623" top="0.31496062992125984" bottom="0.1968503937007874" header="0" footer="0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SheetLayoutView="75" zoomScalePageLayoutView="0" workbookViewId="0" topLeftCell="A1">
      <selection activeCell="O28" sqref="O28"/>
    </sheetView>
  </sheetViews>
  <sheetFormatPr defaultColWidth="8.88671875" defaultRowHeight="13.5"/>
  <cols>
    <col min="1" max="1" width="3.88671875" style="32" customWidth="1"/>
    <col min="2" max="2" width="10.21484375" style="32" customWidth="1"/>
    <col min="3" max="3" width="14.3359375" style="32" customWidth="1"/>
    <col min="4" max="4" width="8.5546875" style="70" customWidth="1"/>
    <col min="5" max="5" width="9.10546875" style="70" customWidth="1"/>
    <col min="6" max="6" width="4.21484375" style="32" customWidth="1"/>
    <col min="7" max="8" width="6.6640625" style="32" customWidth="1"/>
    <col min="9" max="9" width="11.6640625" style="32" customWidth="1"/>
    <col min="10" max="10" width="9.21484375" style="32" customWidth="1"/>
    <col min="11" max="11" width="14.10546875" style="32" customWidth="1"/>
    <col min="12" max="12" width="5.88671875" style="32" customWidth="1"/>
    <col min="13" max="13" width="5.99609375" style="32" customWidth="1"/>
    <col min="14" max="14" width="10.4453125" style="32" customWidth="1"/>
    <col min="15" max="15" width="17.5546875" style="32" customWidth="1"/>
    <col min="16" max="17" width="8.88671875" style="32" customWidth="1"/>
    <col min="18" max="18" width="8.88671875" style="84" customWidth="1"/>
    <col min="19" max="16384" width="8.88671875" style="32" customWidth="1"/>
  </cols>
  <sheetData>
    <row r="1" spans="1:15" ht="65.25" customHeight="1">
      <c r="A1" s="88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8" s="6" customFormat="1" ht="24" customHeight="1">
      <c r="A2" s="1" t="s">
        <v>146</v>
      </c>
      <c r="B2" s="1" t="s">
        <v>147</v>
      </c>
      <c r="C2" s="1" t="s">
        <v>162</v>
      </c>
      <c r="D2" s="1" t="s">
        <v>163</v>
      </c>
      <c r="E2" s="1" t="s">
        <v>150</v>
      </c>
      <c r="F2" s="1" t="s">
        <v>164</v>
      </c>
      <c r="G2" s="1" t="s">
        <v>152</v>
      </c>
      <c r="H2" s="1" t="s">
        <v>153</v>
      </c>
      <c r="I2" s="1" t="s">
        <v>1</v>
      </c>
      <c r="J2" s="1" t="s">
        <v>2</v>
      </c>
      <c r="K2" s="1" t="s">
        <v>165</v>
      </c>
      <c r="L2" s="1" t="s">
        <v>166</v>
      </c>
      <c r="M2" s="1" t="s">
        <v>167</v>
      </c>
      <c r="N2" s="1" t="s">
        <v>168</v>
      </c>
      <c r="O2" s="1" t="s">
        <v>3</v>
      </c>
      <c r="R2" s="81"/>
    </row>
    <row r="3" spans="1:18" s="6" customFormat="1" ht="13.5" customHeight="1">
      <c r="A3" s="7" t="s">
        <v>4</v>
      </c>
      <c r="B3" s="33">
        <v>20180109</v>
      </c>
      <c r="C3" s="34" t="s">
        <v>5</v>
      </c>
      <c r="D3" s="35" t="s">
        <v>169</v>
      </c>
      <c r="E3" s="3"/>
      <c r="F3" s="3"/>
      <c r="G3" s="36"/>
      <c r="H3" s="37"/>
      <c r="I3" s="83" t="str">
        <f>LEFT(R3)&amp;REPT("*",LEN(R3)-1)</f>
        <v>전*****</v>
      </c>
      <c r="J3" s="39" t="s">
        <v>171</v>
      </c>
      <c r="K3" s="38" t="s">
        <v>172</v>
      </c>
      <c r="L3" s="40">
        <v>9</v>
      </c>
      <c r="M3" s="37" t="s">
        <v>173</v>
      </c>
      <c r="N3" s="41">
        <v>13500</v>
      </c>
      <c r="O3" s="42"/>
      <c r="R3" s="85" t="s">
        <v>170</v>
      </c>
    </row>
    <row r="4" spans="1:18" s="6" customFormat="1" ht="13.5" customHeight="1">
      <c r="A4" s="7" t="s">
        <v>8</v>
      </c>
      <c r="B4" s="33">
        <v>20180109</v>
      </c>
      <c r="C4" s="34" t="s">
        <v>5</v>
      </c>
      <c r="D4" s="43" t="s">
        <v>169</v>
      </c>
      <c r="E4" s="3"/>
      <c r="F4" s="3"/>
      <c r="G4" s="44"/>
      <c r="H4" s="34"/>
      <c r="I4" s="83" t="str">
        <f aca="true" t="shared" si="0" ref="I4:I56">LEFT(R4)&amp;REPT("*",LEN(R4)-1)</f>
        <v>전*****</v>
      </c>
      <c r="J4" s="46" t="s">
        <v>171</v>
      </c>
      <c r="K4" s="45" t="s">
        <v>174</v>
      </c>
      <c r="L4" s="47">
        <v>20</v>
      </c>
      <c r="M4" s="34" t="s">
        <v>173</v>
      </c>
      <c r="N4" s="48">
        <v>60000</v>
      </c>
      <c r="O4" s="49"/>
      <c r="R4" s="85" t="s">
        <v>170</v>
      </c>
    </row>
    <row r="5" spans="1:18" s="6" customFormat="1" ht="13.5" customHeight="1">
      <c r="A5" s="7" t="s">
        <v>11</v>
      </c>
      <c r="B5" s="33">
        <v>20180109</v>
      </c>
      <c r="C5" s="34" t="s">
        <v>5</v>
      </c>
      <c r="D5" s="43" t="s">
        <v>169</v>
      </c>
      <c r="E5" s="3"/>
      <c r="F5" s="3"/>
      <c r="G5" s="44"/>
      <c r="H5" s="34"/>
      <c r="I5" s="83" t="str">
        <f t="shared" si="0"/>
        <v>전*****</v>
      </c>
      <c r="J5" s="46" t="s">
        <v>175</v>
      </c>
      <c r="K5" s="45" t="s">
        <v>176</v>
      </c>
      <c r="L5" s="47">
        <v>2</v>
      </c>
      <c r="M5" s="34" t="s">
        <v>173</v>
      </c>
      <c r="N5" s="48">
        <v>90000</v>
      </c>
      <c r="O5" s="49"/>
      <c r="R5" s="85" t="s">
        <v>170</v>
      </c>
    </row>
    <row r="6" spans="1:18" s="6" customFormat="1" ht="13.5" customHeight="1">
      <c r="A6" s="7" t="s">
        <v>13</v>
      </c>
      <c r="B6" s="33">
        <v>20180122</v>
      </c>
      <c r="C6" s="34" t="s">
        <v>5</v>
      </c>
      <c r="D6" s="43" t="s">
        <v>169</v>
      </c>
      <c r="E6" s="3"/>
      <c r="F6" s="3"/>
      <c r="G6" s="44"/>
      <c r="H6" s="34"/>
      <c r="I6" s="83" t="str">
        <f t="shared" si="0"/>
        <v>전*****</v>
      </c>
      <c r="J6" s="46" t="s">
        <v>177</v>
      </c>
      <c r="K6" s="45" t="s">
        <v>177</v>
      </c>
      <c r="L6" s="47">
        <v>15</v>
      </c>
      <c r="M6" s="34" t="s">
        <v>173</v>
      </c>
      <c r="N6" s="48">
        <v>45000</v>
      </c>
      <c r="O6" s="49"/>
      <c r="R6" s="85" t="s">
        <v>170</v>
      </c>
    </row>
    <row r="7" spans="1:18" s="6" customFormat="1" ht="13.5" customHeight="1">
      <c r="A7" s="7" t="s">
        <v>15</v>
      </c>
      <c r="B7" s="33">
        <v>20180122</v>
      </c>
      <c r="C7" s="34" t="s">
        <v>5</v>
      </c>
      <c r="D7" s="43" t="s">
        <v>169</v>
      </c>
      <c r="E7" s="3"/>
      <c r="F7" s="3"/>
      <c r="G7" s="44"/>
      <c r="H7" s="34"/>
      <c r="I7" s="83" t="str">
        <f t="shared" si="0"/>
        <v>전*****</v>
      </c>
      <c r="J7" s="46" t="s">
        <v>178</v>
      </c>
      <c r="K7" s="45" t="s">
        <v>178</v>
      </c>
      <c r="L7" s="47">
        <v>5</v>
      </c>
      <c r="M7" s="34" t="s">
        <v>173</v>
      </c>
      <c r="N7" s="48">
        <v>15000</v>
      </c>
      <c r="O7" s="49"/>
      <c r="R7" s="85" t="s">
        <v>170</v>
      </c>
    </row>
    <row r="8" spans="1:18" s="6" customFormat="1" ht="13.5" customHeight="1">
      <c r="A8" s="7" t="s">
        <v>17</v>
      </c>
      <c r="B8" s="33">
        <v>20180122</v>
      </c>
      <c r="C8" s="34" t="s">
        <v>5</v>
      </c>
      <c r="D8" s="43" t="s">
        <v>169</v>
      </c>
      <c r="E8" s="3"/>
      <c r="F8" s="3"/>
      <c r="G8" s="44"/>
      <c r="H8" s="34"/>
      <c r="I8" s="83" t="str">
        <f t="shared" si="0"/>
        <v>전*****</v>
      </c>
      <c r="J8" s="46" t="s">
        <v>179</v>
      </c>
      <c r="K8" s="45" t="s">
        <v>179</v>
      </c>
      <c r="L8" s="47">
        <v>2</v>
      </c>
      <c r="M8" s="34" t="s">
        <v>173</v>
      </c>
      <c r="N8" s="48">
        <v>14000</v>
      </c>
      <c r="O8" s="49"/>
      <c r="R8" s="85" t="s">
        <v>170</v>
      </c>
    </row>
    <row r="9" spans="1:18" s="6" customFormat="1" ht="13.5" customHeight="1">
      <c r="A9" s="7" t="s">
        <v>19</v>
      </c>
      <c r="B9" s="33">
        <v>20180125</v>
      </c>
      <c r="C9" s="34" t="s">
        <v>5</v>
      </c>
      <c r="D9" s="43" t="s">
        <v>9</v>
      </c>
      <c r="E9" s="3"/>
      <c r="F9" s="3"/>
      <c r="G9" s="44"/>
      <c r="H9" s="50"/>
      <c r="I9" s="83" t="str">
        <f t="shared" si="0"/>
        <v>명***</v>
      </c>
      <c r="J9" s="46" t="s">
        <v>181</v>
      </c>
      <c r="K9" s="45" t="s">
        <v>181</v>
      </c>
      <c r="L9" s="47">
        <v>4</v>
      </c>
      <c r="M9" s="34" t="s">
        <v>182</v>
      </c>
      <c r="N9" s="48">
        <v>600000</v>
      </c>
      <c r="O9" s="51"/>
      <c r="R9" s="85" t="s">
        <v>180</v>
      </c>
    </row>
    <row r="10" spans="1:18" s="6" customFormat="1" ht="13.5" customHeight="1">
      <c r="A10" s="7" t="s">
        <v>21</v>
      </c>
      <c r="B10" s="33">
        <v>20180130</v>
      </c>
      <c r="C10" s="34" t="s">
        <v>5</v>
      </c>
      <c r="D10" s="43" t="s">
        <v>9</v>
      </c>
      <c r="E10" s="3"/>
      <c r="F10" s="3"/>
      <c r="G10" s="44"/>
      <c r="H10" s="50"/>
      <c r="I10" s="83" t="str">
        <f t="shared" si="0"/>
        <v>소****</v>
      </c>
      <c r="J10" s="46" t="s">
        <v>181</v>
      </c>
      <c r="K10" s="45" t="s">
        <v>181</v>
      </c>
      <c r="L10" s="47">
        <v>2</v>
      </c>
      <c r="M10" s="34" t="s">
        <v>182</v>
      </c>
      <c r="N10" s="48">
        <v>300000</v>
      </c>
      <c r="O10" s="51"/>
      <c r="R10" s="85" t="s">
        <v>184</v>
      </c>
    </row>
    <row r="11" spans="1:18" s="6" customFormat="1" ht="13.5" customHeight="1">
      <c r="A11" s="7" t="s">
        <v>23</v>
      </c>
      <c r="B11" s="33">
        <v>20180205</v>
      </c>
      <c r="C11" s="34" t="s">
        <v>5</v>
      </c>
      <c r="D11" s="43" t="s">
        <v>169</v>
      </c>
      <c r="E11" s="3"/>
      <c r="F11" s="3"/>
      <c r="G11" s="44"/>
      <c r="H11" s="34"/>
      <c r="I11" s="83" t="str">
        <f t="shared" si="0"/>
        <v>전*****</v>
      </c>
      <c r="J11" s="46" t="s">
        <v>186</v>
      </c>
      <c r="K11" s="45" t="s">
        <v>187</v>
      </c>
      <c r="L11" s="47">
        <v>8</v>
      </c>
      <c r="M11" s="34" t="s">
        <v>173</v>
      </c>
      <c r="N11" s="48">
        <v>160000</v>
      </c>
      <c r="O11" s="49"/>
      <c r="R11" s="85" t="s">
        <v>170</v>
      </c>
    </row>
    <row r="12" spans="1:18" s="6" customFormat="1" ht="13.5" customHeight="1">
      <c r="A12" s="7" t="s">
        <v>25</v>
      </c>
      <c r="B12" s="33">
        <v>20180222</v>
      </c>
      <c r="C12" s="34" t="s">
        <v>5</v>
      </c>
      <c r="D12" s="43" t="s">
        <v>9</v>
      </c>
      <c r="E12" s="3"/>
      <c r="F12" s="3"/>
      <c r="G12" s="44"/>
      <c r="H12" s="50"/>
      <c r="I12" s="83" t="str">
        <f t="shared" si="0"/>
        <v>소****</v>
      </c>
      <c r="J12" s="46" t="s">
        <v>181</v>
      </c>
      <c r="K12" s="45" t="s">
        <v>181</v>
      </c>
      <c r="L12" s="47">
        <v>4</v>
      </c>
      <c r="M12" s="34" t="s">
        <v>182</v>
      </c>
      <c r="N12" s="48">
        <v>600000</v>
      </c>
      <c r="O12" s="51"/>
      <c r="R12" s="85" t="s">
        <v>184</v>
      </c>
    </row>
    <row r="13" spans="1:18" s="6" customFormat="1" ht="13.5" customHeight="1">
      <c r="A13" s="7" t="s">
        <v>27</v>
      </c>
      <c r="B13" s="33">
        <v>20180227</v>
      </c>
      <c r="C13" s="34" t="s">
        <v>5</v>
      </c>
      <c r="D13" s="43" t="s">
        <v>9</v>
      </c>
      <c r="E13" s="3"/>
      <c r="F13" s="3"/>
      <c r="G13" s="44"/>
      <c r="H13" s="50"/>
      <c r="I13" s="83" t="str">
        <f t="shared" si="0"/>
        <v>명***</v>
      </c>
      <c r="J13" s="46" t="s">
        <v>181</v>
      </c>
      <c r="K13" s="45" t="s">
        <v>181</v>
      </c>
      <c r="L13" s="47">
        <v>2</v>
      </c>
      <c r="M13" s="34" t="s">
        <v>182</v>
      </c>
      <c r="N13" s="48">
        <v>300000</v>
      </c>
      <c r="O13" s="51"/>
      <c r="R13" s="85" t="s">
        <v>180</v>
      </c>
    </row>
    <row r="14" spans="1:18" s="6" customFormat="1" ht="13.5" customHeight="1">
      <c r="A14" s="7" t="s">
        <v>29</v>
      </c>
      <c r="B14" s="33">
        <v>20180305</v>
      </c>
      <c r="C14" s="34" t="s">
        <v>5</v>
      </c>
      <c r="D14" s="43" t="s">
        <v>169</v>
      </c>
      <c r="E14" s="3"/>
      <c r="F14" s="3"/>
      <c r="G14" s="44"/>
      <c r="H14" s="34"/>
      <c r="I14" s="83" t="str">
        <f t="shared" si="0"/>
        <v>전*****</v>
      </c>
      <c r="J14" s="46" t="s">
        <v>190</v>
      </c>
      <c r="K14" s="45" t="s">
        <v>191</v>
      </c>
      <c r="L14" s="47">
        <v>8</v>
      </c>
      <c r="M14" s="34" t="s">
        <v>192</v>
      </c>
      <c r="N14" s="48">
        <v>189600</v>
      </c>
      <c r="O14" s="49"/>
      <c r="R14" s="85" t="s">
        <v>170</v>
      </c>
    </row>
    <row r="15" spans="1:18" s="6" customFormat="1" ht="13.5" customHeight="1">
      <c r="A15" s="7" t="s">
        <v>33</v>
      </c>
      <c r="B15" s="33">
        <v>20180327</v>
      </c>
      <c r="C15" s="34" t="s">
        <v>5</v>
      </c>
      <c r="D15" s="43" t="s">
        <v>9</v>
      </c>
      <c r="E15" s="3"/>
      <c r="F15" s="3"/>
      <c r="G15" s="44"/>
      <c r="H15" s="50"/>
      <c r="I15" s="83" t="str">
        <f t="shared" si="0"/>
        <v>명***</v>
      </c>
      <c r="J15" s="46" t="s">
        <v>181</v>
      </c>
      <c r="K15" s="45" t="s">
        <v>181</v>
      </c>
      <c r="L15" s="47">
        <v>4</v>
      </c>
      <c r="M15" s="34" t="s">
        <v>182</v>
      </c>
      <c r="N15" s="48">
        <v>600000</v>
      </c>
      <c r="O15" s="51"/>
      <c r="R15" s="85" t="s">
        <v>180</v>
      </c>
    </row>
    <row r="16" spans="1:18" s="6" customFormat="1" ht="13.5" customHeight="1">
      <c r="A16" s="7" t="s">
        <v>34</v>
      </c>
      <c r="B16" s="33">
        <v>20180328</v>
      </c>
      <c r="C16" s="34" t="s">
        <v>5</v>
      </c>
      <c r="D16" s="43" t="s">
        <v>9</v>
      </c>
      <c r="E16" s="3"/>
      <c r="F16" s="3"/>
      <c r="G16" s="44"/>
      <c r="H16" s="50"/>
      <c r="I16" s="83" t="str">
        <f t="shared" si="0"/>
        <v>소****</v>
      </c>
      <c r="J16" s="46" t="s">
        <v>181</v>
      </c>
      <c r="K16" s="45" t="s">
        <v>181</v>
      </c>
      <c r="L16" s="47">
        <v>2</v>
      </c>
      <c r="M16" s="34" t="s">
        <v>182</v>
      </c>
      <c r="N16" s="48">
        <v>300000</v>
      </c>
      <c r="O16" s="51"/>
      <c r="R16" s="85" t="s">
        <v>184</v>
      </c>
    </row>
    <row r="17" spans="1:18" s="6" customFormat="1" ht="13.5" customHeight="1">
      <c r="A17" s="7" t="s">
        <v>35</v>
      </c>
      <c r="B17" s="33">
        <v>20180413</v>
      </c>
      <c r="C17" s="34" t="s">
        <v>5</v>
      </c>
      <c r="D17" s="52" t="s">
        <v>169</v>
      </c>
      <c r="E17" s="3"/>
      <c r="F17" s="3"/>
      <c r="G17" s="53"/>
      <c r="H17" s="54"/>
      <c r="I17" s="83" t="str">
        <f t="shared" si="0"/>
        <v>전*****</v>
      </c>
      <c r="J17" s="56" t="s">
        <v>171</v>
      </c>
      <c r="K17" s="55" t="s">
        <v>172</v>
      </c>
      <c r="L17" s="57">
        <v>10</v>
      </c>
      <c r="M17" s="54" t="s">
        <v>195</v>
      </c>
      <c r="N17" s="58">
        <v>15000</v>
      </c>
      <c r="O17" s="59"/>
      <c r="R17" s="85" t="s">
        <v>170</v>
      </c>
    </row>
    <row r="18" spans="1:18" s="6" customFormat="1" ht="13.5" customHeight="1">
      <c r="A18" s="7" t="s">
        <v>36</v>
      </c>
      <c r="B18" s="33">
        <v>20180413</v>
      </c>
      <c r="C18" s="44" t="s">
        <v>5</v>
      </c>
      <c r="D18" s="34" t="s">
        <v>169</v>
      </c>
      <c r="E18" s="3"/>
      <c r="F18" s="3"/>
      <c r="G18" s="44"/>
      <c r="H18" s="34"/>
      <c r="I18" s="83" t="str">
        <f t="shared" si="0"/>
        <v>전*****</v>
      </c>
      <c r="J18" s="46" t="s">
        <v>171</v>
      </c>
      <c r="K18" s="60" t="s">
        <v>174</v>
      </c>
      <c r="L18" s="47">
        <v>10</v>
      </c>
      <c r="M18" s="34" t="s">
        <v>196</v>
      </c>
      <c r="N18" s="61">
        <v>50000</v>
      </c>
      <c r="O18" s="59"/>
      <c r="R18" s="85" t="s">
        <v>170</v>
      </c>
    </row>
    <row r="19" spans="1:18" s="6" customFormat="1" ht="13.5" customHeight="1">
      <c r="A19" s="7" t="s">
        <v>37</v>
      </c>
      <c r="B19" s="33">
        <v>20180413</v>
      </c>
      <c r="C19" s="44" t="s">
        <v>5</v>
      </c>
      <c r="D19" s="34" t="s">
        <v>169</v>
      </c>
      <c r="E19" s="3"/>
      <c r="F19" s="3"/>
      <c r="G19" s="44"/>
      <c r="H19" s="34"/>
      <c r="I19" s="83" t="str">
        <f t="shared" si="0"/>
        <v>전*****</v>
      </c>
      <c r="J19" s="46" t="s">
        <v>171</v>
      </c>
      <c r="K19" s="62" t="s">
        <v>197</v>
      </c>
      <c r="L19" s="47">
        <v>39</v>
      </c>
      <c r="M19" s="34" t="s">
        <v>173</v>
      </c>
      <c r="N19" s="63">
        <v>117000</v>
      </c>
      <c r="O19" s="64"/>
      <c r="R19" s="85" t="s">
        <v>170</v>
      </c>
    </row>
    <row r="20" spans="1:18" s="6" customFormat="1" ht="13.5" customHeight="1">
      <c r="A20" s="7" t="s">
        <v>38</v>
      </c>
      <c r="B20" s="33">
        <v>20180424</v>
      </c>
      <c r="C20" s="44" t="s">
        <v>5</v>
      </c>
      <c r="D20" s="34" t="s">
        <v>9</v>
      </c>
      <c r="E20" s="3"/>
      <c r="F20" s="3"/>
      <c r="G20" s="44"/>
      <c r="H20" s="50"/>
      <c r="I20" s="83" t="str">
        <f t="shared" si="0"/>
        <v>명***</v>
      </c>
      <c r="J20" s="46" t="s">
        <v>181</v>
      </c>
      <c r="K20" s="62" t="s">
        <v>181</v>
      </c>
      <c r="L20" s="47">
        <v>4</v>
      </c>
      <c r="M20" s="34" t="s">
        <v>182</v>
      </c>
      <c r="N20" s="63">
        <v>600000</v>
      </c>
      <c r="O20" s="64"/>
      <c r="R20" s="85" t="s">
        <v>180</v>
      </c>
    </row>
    <row r="21" spans="1:18" s="6" customFormat="1" ht="13.5" customHeight="1">
      <c r="A21" s="7" t="s">
        <v>39</v>
      </c>
      <c r="B21" s="33">
        <v>20180427</v>
      </c>
      <c r="C21" s="44" t="s">
        <v>5</v>
      </c>
      <c r="D21" s="34" t="s">
        <v>9</v>
      </c>
      <c r="E21" s="3"/>
      <c r="F21" s="3"/>
      <c r="G21" s="44"/>
      <c r="H21" s="50"/>
      <c r="I21" s="83" t="str">
        <f t="shared" si="0"/>
        <v>소****</v>
      </c>
      <c r="J21" s="46" t="s">
        <v>181</v>
      </c>
      <c r="K21" s="62" t="s">
        <v>181</v>
      </c>
      <c r="L21" s="47">
        <v>4</v>
      </c>
      <c r="M21" s="34" t="s">
        <v>182</v>
      </c>
      <c r="N21" s="63">
        <v>600000</v>
      </c>
      <c r="O21" s="64"/>
      <c r="R21" s="85" t="s">
        <v>184</v>
      </c>
    </row>
    <row r="22" spans="1:18" s="6" customFormat="1" ht="13.5" customHeight="1">
      <c r="A22" s="7" t="s">
        <v>40</v>
      </c>
      <c r="B22" s="33">
        <v>20180509</v>
      </c>
      <c r="C22" s="44" t="s">
        <v>5</v>
      </c>
      <c r="D22" s="34" t="s">
        <v>9</v>
      </c>
      <c r="E22" s="3"/>
      <c r="F22" s="3"/>
      <c r="G22" s="44"/>
      <c r="H22" s="50"/>
      <c r="I22" s="83" t="str">
        <f t="shared" si="0"/>
        <v>이*******</v>
      </c>
      <c r="J22" s="46" t="s">
        <v>202</v>
      </c>
      <c r="K22" s="62" t="s">
        <v>202</v>
      </c>
      <c r="L22" s="47">
        <v>1</v>
      </c>
      <c r="M22" s="34" t="s">
        <v>173</v>
      </c>
      <c r="N22" s="63">
        <v>18000</v>
      </c>
      <c r="O22" s="59"/>
      <c r="R22" s="85" t="s">
        <v>201</v>
      </c>
    </row>
    <row r="23" spans="1:18" s="6" customFormat="1" ht="13.5" customHeight="1">
      <c r="A23" s="7" t="s">
        <v>41</v>
      </c>
      <c r="B23" s="33">
        <v>20180511</v>
      </c>
      <c r="C23" s="44" t="s">
        <v>5</v>
      </c>
      <c r="D23" s="34" t="s">
        <v>169</v>
      </c>
      <c r="E23" s="3"/>
      <c r="F23" s="3"/>
      <c r="G23" s="44"/>
      <c r="H23" s="34"/>
      <c r="I23" s="83" t="str">
        <f t="shared" si="0"/>
        <v>전*****</v>
      </c>
      <c r="J23" s="46" t="s">
        <v>171</v>
      </c>
      <c r="K23" s="62" t="s">
        <v>203</v>
      </c>
      <c r="L23" s="47">
        <v>4</v>
      </c>
      <c r="M23" s="34" t="s">
        <v>173</v>
      </c>
      <c r="N23" s="63">
        <v>28000</v>
      </c>
      <c r="O23" s="59"/>
      <c r="R23" s="85" t="s">
        <v>170</v>
      </c>
    </row>
    <row r="24" spans="1:18" s="6" customFormat="1" ht="13.5" customHeight="1">
      <c r="A24" s="7" t="s">
        <v>42</v>
      </c>
      <c r="B24" s="33">
        <v>20180511</v>
      </c>
      <c r="C24" s="44" t="s">
        <v>5</v>
      </c>
      <c r="D24" s="34" t="s">
        <v>169</v>
      </c>
      <c r="E24" s="3"/>
      <c r="F24" s="3"/>
      <c r="G24" s="44"/>
      <c r="H24" s="34"/>
      <c r="I24" s="83" t="str">
        <f t="shared" si="0"/>
        <v>전*****</v>
      </c>
      <c r="J24" s="46" t="s">
        <v>171</v>
      </c>
      <c r="K24" s="62" t="s">
        <v>204</v>
      </c>
      <c r="L24" s="47">
        <v>51</v>
      </c>
      <c r="M24" s="34" t="s">
        <v>196</v>
      </c>
      <c r="N24" s="63">
        <v>423300</v>
      </c>
      <c r="O24" s="59"/>
      <c r="R24" s="85" t="s">
        <v>170</v>
      </c>
    </row>
    <row r="25" spans="1:18" s="6" customFormat="1" ht="13.5" customHeight="1">
      <c r="A25" s="7" t="s">
        <v>43</v>
      </c>
      <c r="B25" s="33">
        <v>20180511</v>
      </c>
      <c r="C25" s="44" t="s">
        <v>5</v>
      </c>
      <c r="D25" s="34" t="s">
        <v>169</v>
      </c>
      <c r="E25" s="3"/>
      <c r="F25" s="3"/>
      <c r="G25" s="44"/>
      <c r="H25" s="34"/>
      <c r="I25" s="83" t="str">
        <f t="shared" si="0"/>
        <v>전*****</v>
      </c>
      <c r="J25" s="46" t="s">
        <v>171</v>
      </c>
      <c r="K25" s="62" t="s">
        <v>174</v>
      </c>
      <c r="L25" s="47">
        <v>20</v>
      </c>
      <c r="M25" s="34" t="s">
        <v>196</v>
      </c>
      <c r="N25" s="63">
        <v>100000</v>
      </c>
      <c r="O25" s="59"/>
      <c r="R25" s="85" t="s">
        <v>170</v>
      </c>
    </row>
    <row r="26" spans="1:18" s="6" customFormat="1" ht="13.5" customHeight="1">
      <c r="A26" s="7" t="s">
        <v>44</v>
      </c>
      <c r="B26" s="33">
        <v>20180511</v>
      </c>
      <c r="C26" s="44" t="s">
        <v>5</v>
      </c>
      <c r="D26" s="34" t="s">
        <v>169</v>
      </c>
      <c r="E26" s="3"/>
      <c r="F26" s="3"/>
      <c r="G26" s="44"/>
      <c r="H26" s="34"/>
      <c r="I26" s="83" t="str">
        <f t="shared" si="0"/>
        <v>전*****</v>
      </c>
      <c r="J26" s="46" t="s">
        <v>177</v>
      </c>
      <c r="K26" s="62" t="s">
        <v>175</v>
      </c>
      <c r="L26" s="47">
        <v>40</v>
      </c>
      <c r="M26" s="34" t="s">
        <v>195</v>
      </c>
      <c r="N26" s="63">
        <v>60000</v>
      </c>
      <c r="O26" s="59"/>
      <c r="R26" s="85" t="s">
        <v>170</v>
      </c>
    </row>
    <row r="27" spans="1:18" s="6" customFormat="1" ht="13.5" customHeight="1">
      <c r="A27" s="7" t="s">
        <v>45</v>
      </c>
      <c r="B27" s="33">
        <v>20180514</v>
      </c>
      <c r="C27" s="44" t="s">
        <v>5</v>
      </c>
      <c r="D27" s="34" t="s">
        <v>169</v>
      </c>
      <c r="E27" s="3"/>
      <c r="F27" s="3"/>
      <c r="G27" s="44"/>
      <c r="H27" s="34"/>
      <c r="I27" s="83" t="str">
        <f t="shared" si="0"/>
        <v>전*****</v>
      </c>
      <c r="J27" s="46" t="s">
        <v>171</v>
      </c>
      <c r="K27" s="62" t="s">
        <v>174</v>
      </c>
      <c r="L27" s="47">
        <v>23</v>
      </c>
      <c r="M27" s="34" t="s">
        <v>173</v>
      </c>
      <c r="N27" s="63">
        <v>115000</v>
      </c>
      <c r="O27" s="64"/>
      <c r="R27" s="85" t="s">
        <v>170</v>
      </c>
    </row>
    <row r="28" spans="1:18" s="6" customFormat="1" ht="13.5" customHeight="1">
      <c r="A28" s="7" t="s">
        <v>46</v>
      </c>
      <c r="B28" s="33">
        <v>20180515</v>
      </c>
      <c r="C28" s="44" t="s">
        <v>5</v>
      </c>
      <c r="D28" s="34" t="s">
        <v>9</v>
      </c>
      <c r="E28" s="3"/>
      <c r="F28" s="3"/>
      <c r="G28" s="44"/>
      <c r="H28" s="50"/>
      <c r="I28" s="83" t="str">
        <f t="shared" si="0"/>
        <v>명***</v>
      </c>
      <c r="J28" s="46" t="s">
        <v>181</v>
      </c>
      <c r="K28" s="62" t="s">
        <v>181</v>
      </c>
      <c r="L28" s="47">
        <v>4</v>
      </c>
      <c r="M28" s="34" t="s">
        <v>182</v>
      </c>
      <c r="N28" s="63">
        <v>600000</v>
      </c>
      <c r="O28" s="64"/>
      <c r="R28" s="85" t="s">
        <v>180</v>
      </c>
    </row>
    <row r="29" spans="1:18" s="6" customFormat="1" ht="13.5" customHeight="1">
      <c r="A29" s="7" t="s">
        <v>47</v>
      </c>
      <c r="B29" s="33">
        <v>20180518</v>
      </c>
      <c r="C29" s="44" t="s">
        <v>5</v>
      </c>
      <c r="D29" s="34" t="s">
        <v>9</v>
      </c>
      <c r="E29" s="3"/>
      <c r="F29" s="3"/>
      <c r="G29" s="44"/>
      <c r="H29" s="50"/>
      <c r="I29" s="83" t="str">
        <f t="shared" si="0"/>
        <v>소****</v>
      </c>
      <c r="J29" s="46" t="s">
        <v>181</v>
      </c>
      <c r="K29" s="62" t="s">
        <v>181</v>
      </c>
      <c r="L29" s="47">
        <v>4</v>
      </c>
      <c r="M29" s="34" t="s">
        <v>182</v>
      </c>
      <c r="N29" s="63">
        <v>600000</v>
      </c>
      <c r="O29" s="64"/>
      <c r="R29" s="85" t="s">
        <v>184</v>
      </c>
    </row>
    <row r="30" spans="1:18" s="6" customFormat="1" ht="13.5" customHeight="1">
      <c r="A30" s="7" t="s">
        <v>48</v>
      </c>
      <c r="B30" s="33">
        <v>20180524</v>
      </c>
      <c r="C30" s="44" t="s">
        <v>5</v>
      </c>
      <c r="D30" s="34" t="s">
        <v>9</v>
      </c>
      <c r="E30" s="3"/>
      <c r="F30" s="3"/>
      <c r="G30" s="44"/>
      <c r="H30" s="50"/>
      <c r="I30" s="83" t="str">
        <f t="shared" si="0"/>
        <v>이*******</v>
      </c>
      <c r="J30" s="46" t="s">
        <v>202</v>
      </c>
      <c r="K30" s="62" t="s">
        <v>202</v>
      </c>
      <c r="L30" s="47">
        <v>1</v>
      </c>
      <c r="M30" s="34" t="s">
        <v>173</v>
      </c>
      <c r="N30" s="63">
        <v>28500</v>
      </c>
      <c r="O30" s="64"/>
      <c r="R30" s="85" t="s">
        <v>201</v>
      </c>
    </row>
    <row r="31" spans="1:18" s="6" customFormat="1" ht="13.5" customHeight="1">
      <c r="A31" s="7" t="s">
        <v>49</v>
      </c>
      <c r="B31" s="33">
        <v>20180615</v>
      </c>
      <c r="C31" s="44" t="s">
        <v>5</v>
      </c>
      <c r="D31" s="34" t="s">
        <v>169</v>
      </c>
      <c r="E31" s="3"/>
      <c r="F31" s="3"/>
      <c r="G31" s="44"/>
      <c r="H31" s="34"/>
      <c r="I31" s="83" t="str">
        <f t="shared" si="0"/>
        <v>전*****</v>
      </c>
      <c r="J31" s="46" t="s">
        <v>171</v>
      </c>
      <c r="K31" s="62" t="s">
        <v>174</v>
      </c>
      <c r="L31" s="47">
        <v>100</v>
      </c>
      <c r="M31" s="34" t="s">
        <v>173</v>
      </c>
      <c r="N31" s="63">
        <v>500000</v>
      </c>
      <c r="O31" s="64"/>
      <c r="R31" s="85" t="s">
        <v>170</v>
      </c>
    </row>
    <row r="32" spans="1:18" s="6" customFormat="1" ht="13.5" customHeight="1">
      <c r="A32" s="7" t="s">
        <v>50</v>
      </c>
      <c r="B32" s="33">
        <v>20180619</v>
      </c>
      <c r="C32" s="44" t="s">
        <v>5</v>
      </c>
      <c r="D32" s="34" t="s">
        <v>9</v>
      </c>
      <c r="E32" s="3"/>
      <c r="F32" s="3"/>
      <c r="G32" s="44"/>
      <c r="H32" s="50"/>
      <c r="I32" s="83" t="str">
        <f t="shared" si="0"/>
        <v>명***</v>
      </c>
      <c r="J32" s="46" t="s">
        <v>181</v>
      </c>
      <c r="K32" s="62" t="s">
        <v>181</v>
      </c>
      <c r="L32" s="47">
        <v>4</v>
      </c>
      <c r="M32" s="34" t="s">
        <v>182</v>
      </c>
      <c r="N32" s="63">
        <v>600000</v>
      </c>
      <c r="O32" s="64"/>
      <c r="R32" s="85" t="s">
        <v>180</v>
      </c>
    </row>
    <row r="33" spans="1:18" s="6" customFormat="1" ht="13.5" customHeight="1">
      <c r="A33" s="7" t="s">
        <v>51</v>
      </c>
      <c r="B33" s="33">
        <v>20180621</v>
      </c>
      <c r="C33" s="44" t="s">
        <v>5</v>
      </c>
      <c r="D33" s="34" t="s">
        <v>169</v>
      </c>
      <c r="E33" s="3"/>
      <c r="F33" s="3"/>
      <c r="G33" s="44"/>
      <c r="H33" s="34"/>
      <c r="I33" s="83" t="str">
        <f t="shared" si="0"/>
        <v>전*****</v>
      </c>
      <c r="J33" s="46" t="s">
        <v>177</v>
      </c>
      <c r="K33" s="62" t="s">
        <v>175</v>
      </c>
      <c r="L33" s="47">
        <v>30</v>
      </c>
      <c r="M33" s="34" t="s">
        <v>195</v>
      </c>
      <c r="N33" s="63">
        <v>120000</v>
      </c>
      <c r="O33" s="59"/>
      <c r="R33" s="85" t="s">
        <v>170</v>
      </c>
    </row>
    <row r="34" spans="1:18" s="6" customFormat="1" ht="13.5" customHeight="1">
      <c r="A34" s="7" t="s">
        <v>52</v>
      </c>
      <c r="B34" s="33">
        <v>20180621</v>
      </c>
      <c r="C34" s="44" t="s">
        <v>5</v>
      </c>
      <c r="D34" s="34" t="s">
        <v>169</v>
      </c>
      <c r="E34" s="3"/>
      <c r="F34" s="3"/>
      <c r="G34" s="44"/>
      <c r="H34" s="34"/>
      <c r="I34" s="83" t="str">
        <f t="shared" si="0"/>
        <v>전*****</v>
      </c>
      <c r="J34" s="46" t="s">
        <v>171</v>
      </c>
      <c r="K34" s="62" t="s">
        <v>209</v>
      </c>
      <c r="L34" s="47">
        <v>20</v>
      </c>
      <c r="M34" s="34" t="s">
        <v>173</v>
      </c>
      <c r="N34" s="63">
        <v>60000</v>
      </c>
      <c r="O34" s="59"/>
      <c r="R34" s="85" t="s">
        <v>170</v>
      </c>
    </row>
    <row r="35" spans="1:18" s="6" customFormat="1" ht="13.5" customHeight="1">
      <c r="A35" s="7" t="s">
        <v>53</v>
      </c>
      <c r="B35" s="33">
        <v>20180621</v>
      </c>
      <c r="C35" s="44" t="s">
        <v>5</v>
      </c>
      <c r="D35" s="34" t="s">
        <v>169</v>
      </c>
      <c r="E35" s="3"/>
      <c r="F35" s="3"/>
      <c r="G35" s="44"/>
      <c r="H35" s="34"/>
      <c r="I35" s="83" t="str">
        <f t="shared" si="0"/>
        <v>전*****</v>
      </c>
      <c r="J35" s="46" t="s">
        <v>171</v>
      </c>
      <c r="K35" s="62" t="s">
        <v>204</v>
      </c>
      <c r="L35" s="47">
        <v>10</v>
      </c>
      <c r="M35" s="34" t="s">
        <v>196</v>
      </c>
      <c r="N35" s="63">
        <v>83000</v>
      </c>
      <c r="O35" s="59"/>
      <c r="R35" s="85" t="s">
        <v>170</v>
      </c>
    </row>
    <row r="36" spans="1:18" s="6" customFormat="1" ht="13.5" customHeight="1">
      <c r="A36" s="7" t="s">
        <v>55</v>
      </c>
      <c r="B36" s="33">
        <v>20180621</v>
      </c>
      <c r="C36" s="44" t="s">
        <v>5</v>
      </c>
      <c r="D36" s="34" t="s">
        <v>169</v>
      </c>
      <c r="E36" s="3"/>
      <c r="F36" s="3"/>
      <c r="G36" s="44"/>
      <c r="H36" s="34"/>
      <c r="I36" s="83" t="str">
        <f t="shared" si="0"/>
        <v>전*****</v>
      </c>
      <c r="J36" s="46" t="s">
        <v>171</v>
      </c>
      <c r="K36" s="65" t="s">
        <v>210</v>
      </c>
      <c r="L36" s="47">
        <v>40</v>
      </c>
      <c r="M36" s="34" t="s">
        <v>173</v>
      </c>
      <c r="N36" s="66">
        <v>80000</v>
      </c>
      <c r="O36" s="67"/>
      <c r="R36" s="85" t="s">
        <v>170</v>
      </c>
    </row>
    <row r="37" spans="1:18" s="6" customFormat="1" ht="13.5" customHeight="1">
      <c r="A37" s="7" t="s">
        <v>56</v>
      </c>
      <c r="B37" s="33">
        <v>20180702</v>
      </c>
      <c r="C37" s="44" t="s">
        <v>5</v>
      </c>
      <c r="D37" s="34" t="s">
        <v>169</v>
      </c>
      <c r="E37" s="3"/>
      <c r="F37" s="3"/>
      <c r="G37" s="44"/>
      <c r="H37" s="34"/>
      <c r="I37" s="83" t="str">
        <f t="shared" si="0"/>
        <v>전*****</v>
      </c>
      <c r="J37" s="46" t="s">
        <v>211</v>
      </c>
      <c r="K37" s="60" t="s">
        <v>212</v>
      </c>
      <c r="L37" s="47">
        <v>20</v>
      </c>
      <c r="M37" s="34" t="s">
        <v>196</v>
      </c>
      <c r="N37" s="41">
        <v>148000</v>
      </c>
      <c r="O37" s="42"/>
      <c r="R37" s="85" t="s">
        <v>170</v>
      </c>
    </row>
    <row r="38" spans="1:18" s="6" customFormat="1" ht="13.5" customHeight="1">
      <c r="A38" s="7" t="s">
        <v>57</v>
      </c>
      <c r="B38" s="33">
        <v>20180710</v>
      </c>
      <c r="C38" s="44" t="s">
        <v>5</v>
      </c>
      <c r="D38" s="34" t="s">
        <v>9</v>
      </c>
      <c r="E38" s="3"/>
      <c r="F38" s="3"/>
      <c r="G38" s="44"/>
      <c r="H38" s="50"/>
      <c r="I38" s="83" t="str">
        <f t="shared" si="0"/>
        <v>명***</v>
      </c>
      <c r="J38" s="46" t="s">
        <v>181</v>
      </c>
      <c r="K38" s="62" t="s">
        <v>181</v>
      </c>
      <c r="L38" s="47">
        <v>4</v>
      </c>
      <c r="M38" s="34" t="s">
        <v>182</v>
      </c>
      <c r="N38" s="48">
        <v>600000</v>
      </c>
      <c r="O38" s="51"/>
      <c r="R38" s="85" t="s">
        <v>180</v>
      </c>
    </row>
    <row r="39" spans="1:18" s="6" customFormat="1" ht="13.5" customHeight="1">
      <c r="A39" s="7" t="s">
        <v>58</v>
      </c>
      <c r="B39" s="33">
        <v>20180727</v>
      </c>
      <c r="C39" s="44" t="s">
        <v>5</v>
      </c>
      <c r="D39" s="34" t="s">
        <v>9</v>
      </c>
      <c r="E39" s="3"/>
      <c r="F39" s="3"/>
      <c r="G39" s="44"/>
      <c r="H39" s="50"/>
      <c r="I39" s="83" t="str">
        <f t="shared" si="0"/>
        <v>소****</v>
      </c>
      <c r="J39" s="46" t="s">
        <v>181</v>
      </c>
      <c r="K39" s="62" t="s">
        <v>181</v>
      </c>
      <c r="L39" s="47">
        <v>4</v>
      </c>
      <c r="M39" s="34" t="s">
        <v>182</v>
      </c>
      <c r="N39" s="48">
        <v>600000</v>
      </c>
      <c r="O39" s="51"/>
      <c r="R39" s="85" t="s">
        <v>184</v>
      </c>
    </row>
    <row r="40" spans="1:18" s="6" customFormat="1" ht="13.5" customHeight="1">
      <c r="A40" s="7" t="s">
        <v>59</v>
      </c>
      <c r="B40" s="33">
        <v>20180817</v>
      </c>
      <c r="C40" s="44" t="s">
        <v>5</v>
      </c>
      <c r="D40" s="34" t="s">
        <v>169</v>
      </c>
      <c r="E40" s="3"/>
      <c r="F40" s="3"/>
      <c r="G40" s="44"/>
      <c r="H40" s="34"/>
      <c r="I40" s="83" t="str">
        <f t="shared" si="0"/>
        <v>비*****</v>
      </c>
      <c r="J40" s="46" t="s">
        <v>216</v>
      </c>
      <c r="K40" s="62" t="s">
        <v>217</v>
      </c>
      <c r="L40" s="47">
        <v>2</v>
      </c>
      <c r="M40" s="34" t="s">
        <v>173</v>
      </c>
      <c r="N40" s="48">
        <v>10000</v>
      </c>
      <c r="O40" s="49"/>
      <c r="R40" s="85" t="s">
        <v>215</v>
      </c>
    </row>
    <row r="41" spans="1:18" s="6" customFormat="1" ht="13.5" customHeight="1">
      <c r="A41" s="7" t="s">
        <v>60</v>
      </c>
      <c r="B41" s="33">
        <v>20180817</v>
      </c>
      <c r="C41" s="44" t="s">
        <v>5</v>
      </c>
      <c r="D41" s="34" t="s">
        <v>169</v>
      </c>
      <c r="E41" s="3"/>
      <c r="F41" s="3"/>
      <c r="G41" s="44"/>
      <c r="H41" s="34"/>
      <c r="I41" s="83" t="str">
        <f t="shared" si="0"/>
        <v>비*****</v>
      </c>
      <c r="J41" s="46" t="s">
        <v>216</v>
      </c>
      <c r="K41" s="62" t="s">
        <v>218</v>
      </c>
      <c r="L41" s="47">
        <v>1</v>
      </c>
      <c r="M41" s="34" t="s">
        <v>173</v>
      </c>
      <c r="N41" s="48">
        <v>4000</v>
      </c>
      <c r="O41" s="49"/>
      <c r="R41" s="85" t="s">
        <v>215</v>
      </c>
    </row>
    <row r="42" spans="1:18" s="6" customFormat="1" ht="13.5" customHeight="1">
      <c r="A42" s="7" t="s">
        <v>61</v>
      </c>
      <c r="B42" s="33">
        <v>20180817</v>
      </c>
      <c r="C42" s="44" t="s">
        <v>5</v>
      </c>
      <c r="D42" s="34" t="s">
        <v>169</v>
      </c>
      <c r="E42" s="3"/>
      <c r="F42" s="3"/>
      <c r="G42" s="44"/>
      <c r="H42" s="34"/>
      <c r="I42" s="83" t="str">
        <f t="shared" si="0"/>
        <v>비*****</v>
      </c>
      <c r="J42" s="46" t="s">
        <v>216</v>
      </c>
      <c r="K42" s="62" t="s">
        <v>219</v>
      </c>
      <c r="L42" s="47">
        <v>1</v>
      </c>
      <c r="M42" s="34" t="s">
        <v>173</v>
      </c>
      <c r="N42" s="48">
        <v>2500</v>
      </c>
      <c r="O42" s="49"/>
      <c r="R42" s="85" t="s">
        <v>215</v>
      </c>
    </row>
    <row r="43" spans="1:18" s="6" customFormat="1" ht="13.5" customHeight="1">
      <c r="A43" s="7" t="s">
        <v>62</v>
      </c>
      <c r="B43" s="33">
        <v>20180817</v>
      </c>
      <c r="C43" s="44" t="s">
        <v>5</v>
      </c>
      <c r="D43" s="34" t="s">
        <v>169</v>
      </c>
      <c r="E43" s="3"/>
      <c r="F43" s="3"/>
      <c r="G43" s="44"/>
      <c r="H43" s="34"/>
      <c r="I43" s="83" t="str">
        <f t="shared" si="0"/>
        <v>비*****</v>
      </c>
      <c r="J43" s="46" t="s">
        <v>216</v>
      </c>
      <c r="K43" s="62" t="s">
        <v>220</v>
      </c>
      <c r="L43" s="47">
        <v>3</v>
      </c>
      <c r="M43" s="34" t="s">
        <v>173</v>
      </c>
      <c r="N43" s="48">
        <v>7500</v>
      </c>
      <c r="O43" s="49"/>
      <c r="R43" s="85" t="s">
        <v>215</v>
      </c>
    </row>
    <row r="44" spans="1:18" s="6" customFormat="1" ht="13.5" customHeight="1">
      <c r="A44" s="7" t="s">
        <v>63</v>
      </c>
      <c r="B44" s="33">
        <v>20180817</v>
      </c>
      <c r="C44" s="44" t="s">
        <v>5</v>
      </c>
      <c r="D44" s="34" t="s">
        <v>169</v>
      </c>
      <c r="E44" s="3"/>
      <c r="F44" s="3"/>
      <c r="G44" s="44"/>
      <c r="H44" s="34"/>
      <c r="I44" s="83" t="str">
        <f t="shared" si="0"/>
        <v>비*****</v>
      </c>
      <c r="J44" s="46" t="s">
        <v>216</v>
      </c>
      <c r="K44" s="62" t="s">
        <v>221</v>
      </c>
      <c r="L44" s="47">
        <v>3</v>
      </c>
      <c r="M44" s="34" t="s">
        <v>173</v>
      </c>
      <c r="N44" s="48">
        <v>15000</v>
      </c>
      <c r="O44" s="49"/>
      <c r="R44" s="85" t="s">
        <v>215</v>
      </c>
    </row>
    <row r="45" spans="1:18" s="6" customFormat="1" ht="13.5" customHeight="1">
      <c r="A45" s="7" t="s">
        <v>64</v>
      </c>
      <c r="B45" s="33">
        <v>20180817</v>
      </c>
      <c r="C45" s="44" t="s">
        <v>5</v>
      </c>
      <c r="D45" s="34" t="s">
        <v>169</v>
      </c>
      <c r="E45" s="3"/>
      <c r="F45" s="3"/>
      <c r="G45" s="44"/>
      <c r="H45" s="34"/>
      <c r="I45" s="83" t="str">
        <f t="shared" si="0"/>
        <v>비*****</v>
      </c>
      <c r="J45" s="46" t="s">
        <v>216</v>
      </c>
      <c r="K45" s="62" t="s">
        <v>222</v>
      </c>
      <c r="L45" s="47">
        <v>3</v>
      </c>
      <c r="M45" s="34" t="s">
        <v>173</v>
      </c>
      <c r="N45" s="48">
        <v>12000</v>
      </c>
      <c r="O45" s="49"/>
      <c r="R45" s="85" t="s">
        <v>215</v>
      </c>
    </row>
    <row r="46" spans="1:18" s="6" customFormat="1" ht="13.5" customHeight="1">
      <c r="A46" s="7" t="s">
        <v>65</v>
      </c>
      <c r="B46" s="33">
        <v>20180820</v>
      </c>
      <c r="C46" s="44" t="s">
        <v>5</v>
      </c>
      <c r="D46" s="34" t="s">
        <v>169</v>
      </c>
      <c r="E46" s="3"/>
      <c r="F46" s="3"/>
      <c r="G46" s="44"/>
      <c r="H46" s="34"/>
      <c r="I46" s="83" t="str">
        <f t="shared" si="0"/>
        <v>전*****</v>
      </c>
      <c r="J46" s="46" t="s">
        <v>211</v>
      </c>
      <c r="K46" s="62" t="s">
        <v>223</v>
      </c>
      <c r="L46" s="47">
        <v>20</v>
      </c>
      <c r="M46" s="34" t="s">
        <v>195</v>
      </c>
      <c r="N46" s="48">
        <v>99600</v>
      </c>
      <c r="O46" s="49"/>
      <c r="R46" s="85" t="s">
        <v>170</v>
      </c>
    </row>
    <row r="47" spans="1:18" s="6" customFormat="1" ht="13.5" customHeight="1">
      <c r="A47" s="7" t="s">
        <v>66</v>
      </c>
      <c r="B47" s="33">
        <v>20180821</v>
      </c>
      <c r="C47" s="44" t="s">
        <v>5</v>
      </c>
      <c r="D47" s="34" t="s">
        <v>9</v>
      </c>
      <c r="E47" s="3"/>
      <c r="F47" s="3"/>
      <c r="G47" s="44"/>
      <c r="H47" s="50"/>
      <c r="I47" s="83" t="str">
        <f t="shared" si="0"/>
        <v>명***</v>
      </c>
      <c r="J47" s="46" t="s">
        <v>181</v>
      </c>
      <c r="K47" s="62" t="s">
        <v>181</v>
      </c>
      <c r="L47" s="47">
        <v>4</v>
      </c>
      <c r="M47" s="34" t="s">
        <v>182</v>
      </c>
      <c r="N47" s="48">
        <v>600000</v>
      </c>
      <c r="O47" s="51"/>
      <c r="R47" s="85" t="s">
        <v>180</v>
      </c>
    </row>
    <row r="48" spans="1:18" s="6" customFormat="1" ht="13.5" customHeight="1">
      <c r="A48" s="7" t="s">
        <v>67</v>
      </c>
      <c r="B48" s="33">
        <v>20180824</v>
      </c>
      <c r="C48" s="44" t="s">
        <v>5</v>
      </c>
      <c r="D48" s="34" t="s">
        <v>9</v>
      </c>
      <c r="E48" s="3"/>
      <c r="F48" s="3"/>
      <c r="G48" s="44"/>
      <c r="H48" s="50"/>
      <c r="I48" s="83" t="str">
        <f t="shared" si="0"/>
        <v>소****</v>
      </c>
      <c r="J48" s="46" t="s">
        <v>181</v>
      </c>
      <c r="K48" s="62" t="s">
        <v>181</v>
      </c>
      <c r="L48" s="47">
        <v>4</v>
      </c>
      <c r="M48" s="34" t="s">
        <v>182</v>
      </c>
      <c r="N48" s="48">
        <v>600000</v>
      </c>
      <c r="O48" s="51"/>
      <c r="R48" s="85" t="s">
        <v>184</v>
      </c>
    </row>
    <row r="49" spans="1:18" s="6" customFormat="1" ht="13.5" customHeight="1">
      <c r="A49" s="7" t="s">
        <v>68</v>
      </c>
      <c r="B49" s="33">
        <v>20180917</v>
      </c>
      <c r="C49" s="44" t="s">
        <v>5</v>
      </c>
      <c r="D49" s="34" t="s">
        <v>9</v>
      </c>
      <c r="E49" s="3"/>
      <c r="F49" s="3"/>
      <c r="G49" s="44"/>
      <c r="H49" s="50"/>
      <c r="I49" s="83" t="str">
        <f t="shared" si="0"/>
        <v>명***</v>
      </c>
      <c r="J49" s="46" t="s">
        <v>181</v>
      </c>
      <c r="K49" s="62" t="s">
        <v>181</v>
      </c>
      <c r="L49" s="47">
        <v>4</v>
      </c>
      <c r="M49" s="34" t="s">
        <v>182</v>
      </c>
      <c r="N49" s="48">
        <v>600000</v>
      </c>
      <c r="O49" s="51"/>
      <c r="R49" s="85" t="s">
        <v>180</v>
      </c>
    </row>
    <row r="50" spans="1:18" s="6" customFormat="1" ht="13.5" customHeight="1">
      <c r="A50" s="7" t="s">
        <v>69</v>
      </c>
      <c r="B50" s="33">
        <v>20180928</v>
      </c>
      <c r="C50" s="44" t="s">
        <v>5</v>
      </c>
      <c r="D50" s="34" t="s">
        <v>9</v>
      </c>
      <c r="E50" s="3"/>
      <c r="F50" s="3"/>
      <c r="G50" s="44"/>
      <c r="H50" s="50"/>
      <c r="I50" s="83" t="str">
        <f t="shared" si="0"/>
        <v>소****</v>
      </c>
      <c r="J50" s="46" t="s">
        <v>181</v>
      </c>
      <c r="K50" s="62" t="s">
        <v>181</v>
      </c>
      <c r="L50" s="47">
        <v>4</v>
      </c>
      <c r="M50" s="34" t="s">
        <v>182</v>
      </c>
      <c r="N50" s="48">
        <v>600000</v>
      </c>
      <c r="O50" s="51"/>
      <c r="R50" s="85" t="s">
        <v>184</v>
      </c>
    </row>
    <row r="51" spans="1:18" s="6" customFormat="1" ht="13.5" customHeight="1">
      <c r="A51" s="7" t="s">
        <v>70</v>
      </c>
      <c r="B51" s="33">
        <v>20181030</v>
      </c>
      <c r="C51" s="44" t="s">
        <v>5</v>
      </c>
      <c r="D51" s="34" t="s">
        <v>9</v>
      </c>
      <c r="E51" s="3"/>
      <c r="F51" s="3"/>
      <c r="G51" s="44"/>
      <c r="H51" s="50"/>
      <c r="I51" s="83" t="str">
        <f t="shared" si="0"/>
        <v>이*******</v>
      </c>
      <c r="J51" s="46" t="s">
        <v>202</v>
      </c>
      <c r="K51" s="62" t="s">
        <v>202</v>
      </c>
      <c r="L51" s="47">
        <v>1</v>
      </c>
      <c r="M51" s="34" t="s">
        <v>173</v>
      </c>
      <c r="N51" s="48">
        <v>16500</v>
      </c>
      <c r="O51" s="51"/>
      <c r="R51" s="85" t="s">
        <v>201</v>
      </c>
    </row>
    <row r="52" spans="1:18" s="6" customFormat="1" ht="13.5" customHeight="1">
      <c r="A52" s="7" t="s">
        <v>71</v>
      </c>
      <c r="B52" s="33">
        <v>20181030</v>
      </c>
      <c r="C52" s="44" t="s">
        <v>5</v>
      </c>
      <c r="D52" s="34" t="s">
        <v>9</v>
      </c>
      <c r="E52" s="3"/>
      <c r="F52" s="3"/>
      <c r="G52" s="44"/>
      <c r="H52" s="50"/>
      <c r="I52" s="83" t="str">
        <f t="shared" si="0"/>
        <v>명***</v>
      </c>
      <c r="J52" s="46" t="s">
        <v>181</v>
      </c>
      <c r="K52" s="62" t="s">
        <v>181</v>
      </c>
      <c r="L52" s="47">
        <v>4</v>
      </c>
      <c r="M52" s="34" t="s">
        <v>182</v>
      </c>
      <c r="N52" s="48">
        <v>600000</v>
      </c>
      <c r="O52" s="51"/>
      <c r="R52" s="85" t="s">
        <v>180</v>
      </c>
    </row>
    <row r="53" spans="1:18" s="6" customFormat="1" ht="13.5" customHeight="1">
      <c r="A53" s="7" t="s">
        <v>72</v>
      </c>
      <c r="B53" s="33">
        <v>20181031</v>
      </c>
      <c r="C53" s="44" t="s">
        <v>230</v>
      </c>
      <c r="D53" s="34" t="s">
        <v>9</v>
      </c>
      <c r="E53" s="3"/>
      <c r="F53" s="3"/>
      <c r="G53" s="44"/>
      <c r="H53" s="50"/>
      <c r="I53" s="83" t="str">
        <f t="shared" si="0"/>
        <v>소****</v>
      </c>
      <c r="J53" s="46" t="s">
        <v>181</v>
      </c>
      <c r="K53" s="62" t="s">
        <v>181</v>
      </c>
      <c r="L53" s="47">
        <v>4</v>
      </c>
      <c r="M53" s="34" t="s">
        <v>182</v>
      </c>
      <c r="N53" s="48">
        <v>600000</v>
      </c>
      <c r="O53" s="51"/>
      <c r="R53" s="85" t="s">
        <v>184</v>
      </c>
    </row>
    <row r="54" spans="1:18" s="6" customFormat="1" ht="13.5" customHeight="1">
      <c r="A54" s="7" t="s">
        <v>628</v>
      </c>
      <c r="B54" s="33">
        <v>20181126</v>
      </c>
      <c r="C54" s="44" t="s">
        <v>230</v>
      </c>
      <c r="D54" s="34" t="s">
        <v>9</v>
      </c>
      <c r="E54" s="3"/>
      <c r="F54" s="3"/>
      <c r="G54" s="44"/>
      <c r="H54" s="50"/>
      <c r="I54" s="83" t="str">
        <f t="shared" si="0"/>
        <v>소****</v>
      </c>
      <c r="J54" s="46" t="s">
        <v>181</v>
      </c>
      <c r="K54" s="62" t="s">
        <v>181</v>
      </c>
      <c r="L54" s="47">
        <v>4</v>
      </c>
      <c r="M54" s="34" t="s">
        <v>620</v>
      </c>
      <c r="N54" s="48">
        <v>600000</v>
      </c>
      <c r="O54" s="51"/>
      <c r="R54" s="85" t="s">
        <v>619</v>
      </c>
    </row>
    <row r="55" spans="1:18" s="6" customFormat="1" ht="13.5" customHeight="1">
      <c r="A55" s="7" t="s">
        <v>629</v>
      </c>
      <c r="B55" s="33">
        <v>20181126</v>
      </c>
      <c r="C55" s="44" t="s">
        <v>5</v>
      </c>
      <c r="D55" s="34" t="s">
        <v>9</v>
      </c>
      <c r="E55" s="3"/>
      <c r="F55" s="3"/>
      <c r="G55" s="44"/>
      <c r="H55" s="50"/>
      <c r="I55" s="83" t="str">
        <f t="shared" si="0"/>
        <v>명***</v>
      </c>
      <c r="J55" s="46" t="s">
        <v>181</v>
      </c>
      <c r="K55" s="62" t="s">
        <v>181</v>
      </c>
      <c r="L55" s="47">
        <v>4</v>
      </c>
      <c r="M55" s="34" t="s">
        <v>182</v>
      </c>
      <c r="N55" s="48">
        <v>600000</v>
      </c>
      <c r="O55" s="51"/>
      <c r="R55" s="85" t="s">
        <v>180</v>
      </c>
    </row>
    <row r="56" spans="1:18" s="6" customFormat="1" ht="13.5" customHeight="1">
      <c r="A56" s="7" t="s">
        <v>630</v>
      </c>
      <c r="B56" s="33">
        <v>20181129</v>
      </c>
      <c r="C56" s="44" t="s">
        <v>5</v>
      </c>
      <c r="D56" s="34" t="s">
        <v>9</v>
      </c>
      <c r="E56" s="3"/>
      <c r="F56" s="3"/>
      <c r="G56" s="44"/>
      <c r="H56" s="50"/>
      <c r="I56" s="83" t="str">
        <f t="shared" si="0"/>
        <v>소****</v>
      </c>
      <c r="J56" s="46" t="s">
        <v>181</v>
      </c>
      <c r="K56" s="65" t="s">
        <v>181</v>
      </c>
      <c r="L56" s="47">
        <v>2</v>
      </c>
      <c r="M56" s="34" t="s">
        <v>182</v>
      </c>
      <c r="N56" s="58">
        <v>300000</v>
      </c>
      <c r="O56" s="68"/>
      <c r="R56" s="85" t="s">
        <v>184</v>
      </c>
    </row>
    <row r="57" spans="1:18" s="6" customFormat="1" ht="13.5" customHeight="1">
      <c r="A57" s="90" t="s">
        <v>234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9">
        <f>SUM(N3:N56)</f>
        <v>14700000</v>
      </c>
      <c r="O57" s="8"/>
      <c r="R57" s="81"/>
    </row>
  </sheetData>
  <sheetProtection/>
  <mergeCells count="2">
    <mergeCell ref="A1:O1"/>
    <mergeCell ref="A57:M57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2"/>
  <sheetViews>
    <sheetView zoomScaleSheetLayoutView="75" zoomScalePageLayoutView="0" workbookViewId="0" topLeftCell="A215">
      <selection activeCell="F250" sqref="F250"/>
    </sheetView>
  </sheetViews>
  <sheetFormatPr defaultColWidth="8.88671875" defaultRowHeight="13.5"/>
  <cols>
    <col min="1" max="1" width="7.10546875" style="18" customWidth="1"/>
    <col min="2" max="2" width="9.99609375" style="18" customWidth="1"/>
    <col min="3" max="3" width="21.10546875" style="19" customWidth="1"/>
    <col min="4" max="4" width="9.99609375" style="18" customWidth="1"/>
    <col min="5" max="5" width="12.3359375" style="18" customWidth="1"/>
    <col min="6" max="6" width="42.5546875" style="18" customWidth="1"/>
    <col min="7" max="7" width="9.5546875" style="18" customWidth="1"/>
    <col min="8" max="16384" width="8.88671875" style="18" customWidth="1"/>
  </cols>
  <sheetData>
    <row r="1" spans="1:7" ht="60" customHeight="1">
      <c r="A1" s="86" t="s">
        <v>235</v>
      </c>
      <c r="B1" s="86"/>
      <c r="C1" s="86"/>
      <c r="D1" s="86"/>
      <c r="E1" s="86"/>
      <c r="F1" s="86"/>
      <c r="G1" s="86"/>
    </row>
    <row r="2" spans="1:7" s="6" customFormat="1" ht="22.5" customHeight="1">
      <c r="A2" s="1" t="s">
        <v>146</v>
      </c>
      <c r="B2" s="1" t="s">
        <v>236</v>
      </c>
      <c r="C2" s="1" t="s">
        <v>237</v>
      </c>
      <c r="D2" s="1" t="s">
        <v>154</v>
      </c>
      <c r="E2" s="1" t="s">
        <v>238</v>
      </c>
      <c r="F2" s="1" t="s">
        <v>239</v>
      </c>
      <c r="G2" s="1" t="s">
        <v>3</v>
      </c>
    </row>
    <row r="3" spans="1:7" s="6" customFormat="1" ht="14.25" customHeight="1">
      <c r="A3" s="7" t="s">
        <v>4</v>
      </c>
      <c r="B3" s="33">
        <v>20180108</v>
      </c>
      <c r="C3" s="46" t="s">
        <v>240</v>
      </c>
      <c r="D3" s="41">
        <v>40000</v>
      </c>
      <c r="E3" s="71" t="s">
        <v>631</v>
      </c>
      <c r="F3" s="46" t="s">
        <v>241</v>
      </c>
      <c r="G3" s="8"/>
    </row>
    <row r="4" spans="1:7" s="6" customFormat="1" ht="14.25" customHeight="1">
      <c r="A4" s="7" t="s">
        <v>8</v>
      </c>
      <c r="B4" s="33">
        <v>20180110</v>
      </c>
      <c r="C4" s="46" t="s">
        <v>242</v>
      </c>
      <c r="D4" s="48">
        <v>23000</v>
      </c>
      <c r="E4" s="71" t="s">
        <v>631</v>
      </c>
      <c r="F4" s="46" t="s">
        <v>243</v>
      </c>
      <c r="G4" s="8"/>
    </row>
    <row r="5" spans="1:7" s="6" customFormat="1" ht="14.25" customHeight="1">
      <c r="A5" s="7" t="s">
        <v>11</v>
      </c>
      <c r="B5" s="33">
        <v>20180112</v>
      </c>
      <c r="C5" s="46" t="s">
        <v>240</v>
      </c>
      <c r="D5" s="48">
        <v>40000</v>
      </c>
      <c r="E5" s="71" t="s">
        <v>631</v>
      </c>
      <c r="F5" s="46" t="s">
        <v>244</v>
      </c>
      <c r="G5" s="8"/>
    </row>
    <row r="6" spans="1:7" s="6" customFormat="1" ht="14.25" customHeight="1">
      <c r="A6" s="7" t="s">
        <v>13</v>
      </c>
      <c r="B6" s="33">
        <v>20180115</v>
      </c>
      <c r="C6" s="46" t="s">
        <v>245</v>
      </c>
      <c r="D6" s="48">
        <v>180</v>
      </c>
      <c r="E6" s="71" t="s">
        <v>631</v>
      </c>
      <c r="F6" s="46" t="s">
        <v>246</v>
      </c>
      <c r="G6" s="8"/>
    </row>
    <row r="7" spans="1:7" s="6" customFormat="1" ht="14.25" customHeight="1">
      <c r="A7" s="7" t="s">
        <v>15</v>
      </c>
      <c r="B7" s="33">
        <v>20180115</v>
      </c>
      <c r="C7" s="46" t="s">
        <v>247</v>
      </c>
      <c r="D7" s="48">
        <v>42350</v>
      </c>
      <c r="E7" s="71" t="s">
        <v>631</v>
      </c>
      <c r="F7" s="46" t="s">
        <v>248</v>
      </c>
      <c r="G7" s="8"/>
    </row>
    <row r="8" spans="1:7" s="6" customFormat="1" ht="14.25" customHeight="1">
      <c r="A8" s="7" t="s">
        <v>17</v>
      </c>
      <c r="B8" s="33">
        <v>20180117</v>
      </c>
      <c r="C8" s="46" t="s">
        <v>240</v>
      </c>
      <c r="D8" s="48">
        <v>40000</v>
      </c>
      <c r="E8" s="71" t="s">
        <v>631</v>
      </c>
      <c r="F8" s="46" t="s">
        <v>249</v>
      </c>
      <c r="G8" s="9"/>
    </row>
    <row r="9" spans="1:7" s="6" customFormat="1" ht="14.25" customHeight="1">
      <c r="A9" s="7" t="s">
        <v>19</v>
      </c>
      <c r="B9" s="33">
        <v>20180118</v>
      </c>
      <c r="C9" s="46" t="s">
        <v>250</v>
      </c>
      <c r="D9" s="48">
        <v>49600</v>
      </c>
      <c r="E9" s="71" t="s">
        <v>631</v>
      </c>
      <c r="F9" s="46" t="s">
        <v>251</v>
      </c>
      <c r="G9" s="8"/>
    </row>
    <row r="10" spans="1:7" s="6" customFormat="1" ht="14.25" customHeight="1">
      <c r="A10" s="7" t="s">
        <v>21</v>
      </c>
      <c r="B10" s="33">
        <v>20180118</v>
      </c>
      <c r="C10" s="46" t="s">
        <v>250</v>
      </c>
      <c r="D10" s="48">
        <v>100000</v>
      </c>
      <c r="E10" s="71" t="s">
        <v>631</v>
      </c>
      <c r="F10" s="46" t="s">
        <v>252</v>
      </c>
      <c r="G10" s="8"/>
    </row>
    <row r="11" spans="1:7" s="6" customFormat="1" ht="14.25" customHeight="1">
      <c r="A11" s="7" t="s">
        <v>23</v>
      </c>
      <c r="B11" s="33">
        <v>20180125</v>
      </c>
      <c r="C11" s="46" t="s">
        <v>240</v>
      </c>
      <c r="D11" s="48">
        <v>40000</v>
      </c>
      <c r="E11" s="71" t="s">
        <v>631</v>
      </c>
      <c r="F11" s="46" t="s">
        <v>253</v>
      </c>
      <c r="G11" s="8"/>
    </row>
    <row r="12" spans="1:7" s="6" customFormat="1" ht="14.25" customHeight="1">
      <c r="A12" s="7" t="s">
        <v>25</v>
      </c>
      <c r="B12" s="33">
        <v>20180125</v>
      </c>
      <c r="C12" s="46" t="s">
        <v>254</v>
      </c>
      <c r="D12" s="48">
        <v>35900</v>
      </c>
      <c r="E12" s="71" t="s">
        <v>631</v>
      </c>
      <c r="F12" s="46" t="s">
        <v>255</v>
      </c>
      <c r="G12" s="9"/>
    </row>
    <row r="13" spans="1:7" s="6" customFormat="1" ht="14.25" customHeight="1">
      <c r="A13" s="7" t="s">
        <v>27</v>
      </c>
      <c r="B13" s="33">
        <v>20180125</v>
      </c>
      <c r="C13" s="46" t="s">
        <v>256</v>
      </c>
      <c r="D13" s="48">
        <v>400</v>
      </c>
      <c r="E13" s="71" t="s">
        <v>631</v>
      </c>
      <c r="F13" s="46" t="s">
        <v>257</v>
      </c>
      <c r="G13" s="8"/>
    </row>
    <row r="14" spans="1:7" s="6" customFormat="1" ht="14.25" customHeight="1">
      <c r="A14" s="7" t="s">
        <v>29</v>
      </c>
      <c r="B14" s="33">
        <v>20180125</v>
      </c>
      <c r="C14" s="46" t="s">
        <v>256</v>
      </c>
      <c r="D14" s="48">
        <v>133340</v>
      </c>
      <c r="E14" s="71" t="s">
        <v>631</v>
      </c>
      <c r="F14" s="46" t="s">
        <v>258</v>
      </c>
      <c r="G14" s="8"/>
    </row>
    <row r="15" spans="1:7" s="6" customFormat="1" ht="14.25" customHeight="1">
      <c r="A15" s="7" t="s">
        <v>33</v>
      </c>
      <c r="B15" s="33">
        <v>20180131</v>
      </c>
      <c r="C15" s="46" t="s">
        <v>254</v>
      </c>
      <c r="D15" s="48">
        <v>5000</v>
      </c>
      <c r="E15" s="71" t="s">
        <v>631</v>
      </c>
      <c r="F15" s="46" t="s">
        <v>259</v>
      </c>
      <c r="G15" s="8"/>
    </row>
    <row r="16" spans="1:7" s="6" customFormat="1" ht="14.25" customHeight="1">
      <c r="A16" s="7" t="s">
        <v>34</v>
      </c>
      <c r="B16" s="33">
        <v>20180205</v>
      </c>
      <c r="C16" s="46" t="s">
        <v>254</v>
      </c>
      <c r="D16" s="48">
        <v>1000</v>
      </c>
      <c r="E16" s="71" t="s">
        <v>631</v>
      </c>
      <c r="F16" s="46" t="s">
        <v>260</v>
      </c>
      <c r="G16" s="8"/>
    </row>
    <row r="17" spans="1:7" s="6" customFormat="1" ht="14.25" customHeight="1">
      <c r="A17" s="7" t="s">
        <v>35</v>
      </c>
      <c r="B17" s="33">
        <v>20180214</v>
      </c>
      <c r="C17" s="46" t="s">
        <v>254</v>
      </c>
      <c r="D17" s="48">
        <v>35900</v>
      </c>
      <c r="E17" s="71" t="s">
        <v>631</v>
      </c>
      <c r="F17" s="46" t="s">
        <v>261</v>
      </c>
      <c r="G17" s="8"/>
    </row>
    <row r="18" spans="1:7" s="6" customFormat="1" ht="14.25" customHeight="1">
      <c r="A18" s="7" t="s">
        <v>36</v>
      </c>
      <c r="B18" s="33">
        <v>20180214</v>
      </c>
      <c r="C18" s="46" t="s">
        <v>262</v>
      </c>
      <c r="D18" s="48">
        <v>240000</v>
      </c>
      <c r="E18" s="71" t="s">
        <v>631</v>
      </c>
      <c r="F18" s="46" t="s">
        <v>263</v>
      </c>
      <c r="G18" s="8"/>
    </row>
    <row r="19" spans="1:7" s="6" customFormat="1" ht="14.25" customHeight="1">
      <c r="A19" s="7" t="s">
        <v>37</v>
      </c>
      <c r="B19" s="33">
        <v>20180223</v>
      </c>
      <c r="C19" s="46" t="s">
        <v>256</v>
      </c>
      <c r="D19" s="48">
        <v>520</v>
      </c>
      <c r="E19" s="71" t="s">
        <v>631</v>
      </c>
      <c r="F19" s="46" t="s">
        <v>264</v>
      </c>
      <c r="G19" s="8"/>
    </row>
    <row r="20" spans="1:7" s="6" customFormat="1" ht="14.25" customHeight="1">
      <c r="A20" s="7" t="s">
        <v>38</v>
      </c>
      <c r="B20" s="33">
        <v>20180223</v>
      </c>
      <c r="C20" s="46" t="s">
        <v>256</v>
      </c>
      <c r="D20" s="48">
        <v>175000</v>
      </c>
      <c r="E20" s="71" t="s">
        <v>631</v>
      </c>
      <c r="F20" s="46" t="s">
        <v>265</v>
      </c>
      <c r="G20" s="8"/>
    </row>
    <row r="21" spans="1:7" s="6" customFormat="1" ht="14.25" customHeight="1">
      <c r="A21" s="7" t="s">
        <v>39</v>
      </c>
      <c r="B21" s="33">
        <v>20180228</v>
      </c>
      <c r="C21" s="46" t="s">
        <v>250</v>
      </c>
      <c r="D21" s="48">
        <v>44800</v>
      </c>
      <c r="E21" s="71" t="s">
        <v>631</v>
      </c>
      <c r="F21" s="46" t="s">
        <v>266</v>
      </c>
      <c r="G21" s="9"/>
    </row>
    <row r="22" spans="1:7" s="6" customFormat="1" ht="14.25" customHeight="1">
      <c r="A22" s="7" t="s">
        <v>40</v>
      </c>
      <c r="B22" s="33">
        <v>20180228</v>
      </c>
      <c r="C22" s="46" t="s">
        <v>250</v>
      </c>
      <c r="D22" s="48">
        <v>100000</v>
      </c>
      <c r="E22" s="71" t="s">
        <v>631</v>
      </c>
      <c r="F22" s="46" t="s">
        <v>267</v>
      </c>
      <c r="G22" s="8"/>
    </row>
    <row r="23" spans="1:7" s="6" customFormat="1" ht="14.25" customHeight="1">
      <c r="A23" s="7" t="s">
        <v>41</v>
      </c>
      <c r="B23" s="33">
        <v>20180312</v>
      </c>
      <c r="C23" s="46" t="s">
        <v>247</v>
      </c>
      <c r="D23" s="48">
        <v>3000</v>
      </c>
      <c r="E23" s="71" t="s">
        <v>631</v>
      </c>
      <c r="F23" s="46" t="s">
        <v>268</v>
      </c>
      <c r="G23" s="8"/>
    </row>
    <row r="24" spans="1:7" s="6" customFormat="1" ht="14.25" customHeight="1">
      <c r="A24" s="7" t="s">
        <v>42</v>
      </c>
      <c r="B24" s="33">
        <v>20180312</v>
      </c>
      <c r="C24" s="46" t="s">
        <v>254</v>
      </c>
      <c r="D24" s="48">
        <v>35900</v>
      </c>
      <c r="E24" s="71" t="s">
        <v>631</v>
      </c>
      <c r="F24" s="46" t="s">
        <v>269</v>
      </c>
      <c r="G24" s="8"/>
    </row>
    <row r="25" spans="1:7" s="6" customFormat="1" ht="14.25" customHeight="1">
      <c r="A25" s="7" t="s">
        <v>43</v>
      </c>
      <c r="B25" s="33">
        <v>20180323</v>
      </c>
      <c r="C25" s="46" t="s">
        <v>256</v>
      </c>
      <c r="D25" s="48">
        <v>133340</v>
      </c>
      <c r="E25" s="71" t="s">
        <v>631</v>
      </c>
      <c r="F25" s="46" t="s">
        <v>270</v>
      </c>
      <c r="G25" s="8"/>
    </row>
    <row r="26" spans="1:7" s="6" customFormat="1" ht="14.25" customHeight="1">
      <c r="A26" s="7" t="s">
        <v>44</v>
      </c>
      <c r="B26" s="33">
        <v>20180323</v>
      </c>
      <c r="C26" s="46" t="s">
        <v>256</v>
      </c>
      <c r="D26" s="48">
        <v>400</v>
      </c>
      <c r="E26" s="71" t="s">
        <v>631</v>
      </c>
      <c r="F26" s="46" t="s">
        <v>271</v>
      </c>
      <c r="G26" s="8"/>
    </row>
    <row r="27" spans="1:7" s="6" customFormat="1" ht="14.25" customHeight="1">
      <c r="A27" s="7" t="s">
        <v>45</v>
      </c>
      <c r="B27" s="33">
        <v>20180330</v>
      </c>
      <c r="C27" s="46" t="s">
        <v>250</v>
      </c>
      <c r="D27" s="48">
        <v>55800</v>
      </c>
      <c r="E27" s="71" t="s">
        <v>631</v>
      </c>
      <c r="F27" s="46" t="s">
        <v>272</v>
      </c>
      <c r="G27" s="8"/>
    </row>
    <row r="28" spans="1:256" s="6" customFormat="1" ht="14.25" customHeight="1">
      <c r="A28" s="7" t="s">
        <v>46</v>
      </c>
      <c r="B28" s="33">
        <v>20180330</v>
      </c>
      <c r="C28" s="46" t="s">
        <v>250</v>
      </c>
      <c r="D28" s="48">
        <v>100000</v>
      </c>
      <c r="E28" s="71" t="s">
        <v>631</v>
      </c>
      <c r="F28" s="46" t="s">
        <v>273</v>
      </c>
      <c r="G28" s="9"/>
      <c r="IV28" s="72">
        <f>SUM(B28:IU28)</f>
        <v>20280330</v>
      </c>
    </row>
    <row r="29" spans="1:7" s="6" customFormat="1" ht="14.25" customHeight="1">
      <c r="A29" s="7" t="s">
        <v>47</v>
      </c>
      <c r="B29" s="33">
        <v>20180403</v>
      </c>
      <c r="C29" s="46" t="s">
        <v>274</v>
      </c>
      <c r="D29" s="48">
        <v>15000</v>
      </c>
      <c r="E29" s="71" t="s">
        <v>631</v>
      </c>
      <c r="F29" s="46" t="s">
        <v>275</v>
      </c>
      <c r="G29" s="8"/>
    </row>
    <row r="30" spans="1:7" s="6" customFormat="1" ht="14.25" customHeight="1">
      <c r="A30" s="7" t="s">
        <v>48</v>
      </c>
      <c r="B30" s="33">
        <v>20180406</v>
      </c>
      <c r="C30" s="46" t="s">
        <v>274</v>
      </c>
      <c r="D30" s="48">
        <v>100000</v>
      </c>
      <c r="E30" s="71" t="s">
        <v>631</v>
      </c>
      <c r="F30" s="46" t="s">
        <v>276</v>
      </c>
      <c r="G30" s="8"/>
    </row>
    <row r="31" spans="1:7" s="6" customFormat="1" ht="14.25" customHeight="1">
      <c r="A31" s="7" t="s">
        <v>49</v>
      </c>
      <c r="B31" s="33">
        <v>20180411</v>
      </c>
      <c r="C31" s="46" t="s">
        <v>247</v>
      </c>
      <c r="D31" s="48">
        <v>40000</v>
      </c>
      <c r="E31" s="71" t="s">
        <v>631</v>
      </c>
      <c r="F31" s="46" t="s">
        <v>277</v>
      </c>
      <c r="G31" s="8"/>
    </row>
    <row r="32" spans="1:7" s="6" customFormat="1" ht="14.25" customHeight="1">
      <c r="A32" s="7" t="s">
        <v>50</v>
      </c>
      <c r="B32" s="33">
        <v>20180412</v>
      </c>
      <c r="C32" s="46" t="s">
        <v>254</v>
      </c>
      <c r="D32" s="48">
        <v>35900</v>
      </c>
      <c r="E32" s="71" t="s">
        <v>631</v>
      </c>
      <c r="F32" s="46" t="s">
        <v>278</v>
      </c>
      <c r="G32" s="8"/>
    </row>
    <row r="33" spans="1:7" s="6" customFormat="1" ht="14.25" customHeight="1">
      <c r="A33" s="7" t="s">
        <v>51</v>
      </c>
      <c r="B33" s="33">
        <v>20180412</v>
      </c>
      <c r="C33" s="46" t="s">
        <v>247</v>
      </c>
      <c r="D33" s="48">
        <v>30000</v>
      </c>
      <c r="E33" s="71" t="s">
        <v>631</v>
      </c>
      <c r="F33" s="46" t="s">
        <v>279</v>
      </c>
      <c r="G33" s="8"/>
    </row>
    <row r="34" spans="1:7" s="6" customFormat="1" ht="14.25" customHeight="1">
      <c r="A34" s="7" t="s">
        <v>52</v>
      </c>
      <c r="B34" s="33">
        <v>20180418</v>
      </c>
      <c r="C34" s="46" t="s">
        <v>247</v>
      </c>
      <c r="D34" s="48">
        <v>40000</v>
      </c>
      <c r="E34" s="71" t="s">
        <v>631</v>
      </c>
      <c r="F34" s="46" t="s">
        <v>280</v>
      </c>
      <c r="G34" s="8"/>
    </row>
    <row r="35" spans="1:7" s="6" customFormat="1" ht="14.25" customHeight="1">
      <c r="A35" s="7" t="s">
        <v>53</v>
      </c>
      <c r="B35" s="33">
        <v>20180418</v>
      </c>
      <c r="C35" s="46" t="s">
        <v>247</v>
      </c>
      <c r="D35" s="48">
        <v>10450</v>
      </c>
      <c r="E35" s="71" t="s">
        <v>631</v>
      </c>
      <c r="F35" s="46" t="s">
        <v>281</v>
      </c>
      <c r="G35" s="8"/>
    </row>
    <row r="36" spans="1:7" s="6" customFormat="1" ht="14.25" customHeight="1">
      <c r="A36" s="7" t="s">
        <v>55</v>
      </c>
      <c r="B36" s="33">
        <v>20180418</v>
      </c>
      <c r="C36" s="46" t="s">
        <v>247</v>
      </c>
      <c r="D36" s="48">
        <v>8000</v>
      </c>
      <c r="E36" s="71" t="s">
        <v>631</v>
      </c>
      <c r="F36" s="46" t="s">
        <v>282</v>
      </c>
      <c r="G36" s="8"/>
    </row>
    <row r="37" spans="1:7" s="6" customFormat="1" ht="14.25" customHeight="1">
      <c r="A37" s="7" t="s">
        <v>56</v>
      </c>
      <c r="B37" s="33">
        <v>20180419</v>
      </c>
      <c r="C37" s="46" t="s">
        <v>262</v>
      </c>
      <c r="D37" s="48">
        <v>2176</v>
      </c>
      <c r="E37" s="71" t="s">
        <v>631</v>
      </c>
      <c r="F37" s="46" t="s">
        <v>283</v>
      </c>
      <c r="G37" s="8"/>
    </row>
    <row r="38" spans="1:7" s="6" customFormat="1" ht="14.25" customHeight="1">
      <c r="A38" s="7" t="s">
        <v>57</v>
      </c>
      <c r="B38" s="33">
        <v>20180419</v>
      </c>
      <c r="C38" s="46" t="s">
        <v>284</v>
      </c>
      <c r="D38" s="48">
        <v>30800</v>
      </c>
      <c r="E38" s="71" t="s">
        <v>631</v>
      </c>
      <c r="F38" s="46" t="s">
        <v>285</v>
      </c>
      <c r="G38" s="9"/>
    </row>
    <row r="39" spans="1:7" s="6" customFormat="1" ht="14.25" customHeight="1">
      <c r="A39" s="7" t="s">
        <v>58</v>
      </c>
      <c r="B39" s="33">
        <v>20180419</v>
      </c>
      <c r="C39" s="46" t="s">
        <v>262</v>
      </c>
      <c r="D39" s="48">
        <v>237824</v>
      </c>
      <c r="E39" s="71" t="s">
        <v>631</v>
      </c>
      <c r="F39" s="46" t="s">
        <v>283</v>
      </c>
      <c r="G39" s="8"/>
    </row>
    <row r="40" spans="1:7" s="6" customFormat="1" ht="14.25" customHeight="1">
      <c r="A40" s="7" t="s">
        <v>59</v>
      </c>
      <c r="B40" s="33">
        <v>20180423</v>
      </c>
      <c r="C40" s="46" t="s">
        <v>256</v>
      </c>
      <c r="D40" s="58">
        <v>133340</v>
      </c>
      <c r="E40" s="71" t="s">
        <v>631</v>
      </c>
      <c r="F40" s="46" t="s">
        <v>286</v>
      </c>
      <c r="G40" s="8"/>
    </row>
    <row r="41" spans="1:7" s="6" customFormat="1" ht="14.25" customHeight="1">
      <c r="A41" s="7" t="s">
        <v>60</v>
      </c>
      <c r="B41" s="33">
        <v>20180423</v>
      </c>
      <c r="C41" s="46" t="s">
        <v>256</v>
      </c>
      <c r="D41" s="41">
        <v>400</v>
      </c>
      <c r="E41" s="71" t="s">
        <v>631</v>
      </c>
      <c r="F41" s="46" t="s">
        <v>287</v>
      </c>
      <c r="G41" s="8"/>
    </row>
    <row r="42" spans="1:7" s="6" customFormat="1" ht="14.25" customHeight="1">
      <c r="A42" s="7" t="s">
        <v>61</v>
      </c>
      <c r="B42" s="33">
        <v>20180424</v>
      </c>
      <c r="C42" s="46" t="s">
        <v>240</v>
      </c>
      <c r="D42" s="48">
        <v>40000</v>
      </c>
      <c r="E42" s="71" t="s">
        <v>631</v>
      </c>
      <c r="F42" s="46" t="s">
        <v>288</v>
      </c>
      <c r="G42" s="8"/>
    </row>
    <row r="43" spans="1:7" s="6" customFormat="1" ht="14.25" customHeight="1">
      <c r="A43" s="7" t="s">
        <v>62</v>
      </c>
      <c r="B43" s="33">
        <v>20180426</v>
      </c>
      <c r="C43" s="46" t="s">
        <v>247</v>
      </c>
      <c r="D43" s="48">
        <v>29700</v>
      </c>
      <c r="E43" s="71" t="s">
        <v>631</v>
      </c>
      <c r="F43" s="46" t="s">
        <v>289</v>
      </c>
      <c r="G43" s="9"/>
    </row>
    <row r="44" spans="1:7" s="6" customFormat="1" ht="14.25" customHeight="1">
      <c r="A44" s="7" t="s">
        <v>63</v>
      </c>
      <c r="B44" s="33">
        <v>20180430</v>
      </c>
      <c r="C44" s="46" t="s">
        <v>250</v>
      </c>
      <c r="D44" s="48">
        <v>54000</v>
      </c>
      <c r="E44" s="71" t="s">
        <v>631</v>
      </c>
      <c r="F44" s="46" t="s">
        <v>290</v>
      </c>
      <c r="G44" s="8"/>
    </row>
    <row r="45" spans="1:7" s="6" customFormat="1" ht="14.25" customHeight="1">
      <c r="A45" s="7" t="s">
        <v>64</v>
      </c>
      <c r="B45" s="33">
        <v>20180430</v>
      </c>
      <c r="C45" s="46" t="s">
        <v>291</v>
      </c>
      <c r="D45" s="48">
        <v>220000</v>
      </c>
      <c r="E45" s="71" t="s">
        <v>631</v>
      </c>
      <c r="F45" s="46" t="s">
        <v>292</v>
      </c>
      <c r="G45" s="8"/>
    </row>
    <row r="46" spans="1:7" s="6" customFormat="1" ht="14.25" customHeight="1">
      <c r="A46" s="7" t="s">
        <v>65</v>
      </c>
      <c r="B46" s="33">
        <v>20180430</v>
      </c>
      <c r="C46" s="46" t="s">
        <v>250</v>
      </c>
      <c r="D46" s="48">
        <v>100000</v>
      </c>
      <c r="E46" s="71" t="s">
        <v>631</v>
      </c>
      <c r="F46" s="46" t="s">
        <v>293</v>
      </c>
      <c r="G46" s="8"/>
    </row>
    <row r="47" spans="1:7" s="6" customFormat="1" ht="14.25" customHeight="1">
      <c r="A47" s="7" t="s">
        <v>66</v>
      </c>
      <c r="B47" s="33">
        <v>20180504</v>
      </c>
      <c r="C47" s="46" t="s">
        <v>242</v>
      </c>
      <c r="D47" s="48">
        <v>230000</v>
      </c>
      <c r="E47" s="71" t="s">
        <v>631</v>
      </c>
      <c r="F47" s="46" t="s">
        <v>294</v>
      </c>
      <c r="G47" s="8"/>
    </row>
    <row r="48" spans="1:7" s="6" customFormat="1" ht="14.25" customHeight="1">
      <c r="A48" s="7" t="s">
        <v>67</v>
      </c>
      <c r="B48" s="33">
        <v>20180504</v>
      </c>
      <c r="C48" s="46" t="s">
        <v>242</v>
      </c>
      <c r="D48" s="48">
        <v>38400</v>
      </c>
      <c r="E48" s="71" t="s">
        <v>631</v>
      </c>
      <c r="F48" s="46" t="s">
        <v>295</v>
      </c>
      <c r="G48" s="8"/>
    </row>
    <row r="49" spans="1:7" s="6" customFormat="1" ht="14.25" customHeight="1">
      <c r="A49" s="7" t="s">
        <v>68</v>
      </c>
      <c r="B49" s="33">
        <v>20180509</v>
      </c>
      <c r="C49" s="46" t="s">
        <v>296</v>
      </c>
      <c r="D49" s="48">
        <v>270000</v>
      </c>
      <c r="E49" s="71" t="s">
        <v>631</v>
      </c>
      <c r="F49" s="46" t="s">
        <v>297</v>
      </c>
      <c r="G49" s="8"/>
    </row>
    <row r="50" spans="1:7" s="6" customFormat="1" ht="14.25" customHeight="1">
      <c r="A50" s="7" t="s">
        <v>69</v>
      </c>
      <c r="B50" s="33">
        <v>20180510</v>
      </c>
      <c r="C50" s="46" t="s">
        <v>274</v>
      </c>
      <c r="D50" s="48">
        <v>200000</v>
      </c>
      <c r="E50" s="71" t="s">
        <v>631</v>
      </c>
      <c r="F50" s="46" t="s">
        <v>298</v>
      </c>
      <c r="G50" s="8"/>
    </row>
    <row r="51" spans="1:7" s="6" customFormat="1" ht="14.25" customHeight="1">
      <c r="A51" s="7" t="s">
        <v>70</v>
      </c>
      <c r="B51" s="33">
        <v>20180510</v>
      </c>
      <c r="C51" s="46" t="s">
        <v>240</v>
      </c>
      <c r="D51" s="48">
        <v>30000</v>
      </c>
      <c r="E51" s="71" t="s">
        <v>631</v>
      </c>
      <c r="F51" s="46" t="s">
        <v>299</v>
      </c>
      <c r="G51" s="8"/>
    </row>
    <row r="52" spans="1:7" s="6" customFormat="1" ht="14.25" customHeight="1">
      <c r="A52" s="7" t="s">
        <v>71</v>
      </c>
      <c r="B52" s="33">
        <v>20180510</v>
      </c>
      <c r="C52" s="46" t="s">
        <v>274</v>
      </c>
      <c r="D52" s="48">
        <v>200000</v>
      </c>
      <c r="E52" s="71" t="s">
        <v>631</v>
      </c>
      <c r="F52" s="46" t="s">
        <v>300</v>
      </c>
      <c r="G52" s="9"/>
    </row>
    <row r="53" spans="1:7" s="6" customFormat="1" ht="14.25" customHeight="1">
      <c r="A53" s="7" t="s">
        <v>72</v>
      </c>
      <c r="B53" s="33">
        <v>20180517</v>
      </c>
      <c r="C53" s="46" t="s">
        <v>254</v>
      </c>
      <c r="D53" s="48">
        <v>35900</v>
      </c>
      <c r="E53" s="71" t="s">
        <v>631</v>
      </c>
      <c r="F53" s="46" t="s">
        <v>301</v>
      </c>
      <c r="G53" s="8"/>
    </row>
    <row r="54" spans="1:7" s="6" customFormat="1" ht="14.25" customHeight="1">
      <c r="A54" s="7" t="s">
        <v>73</v>
      </c>
      <c r="B54" s="33">
        <v>20180518</v>
      </c>
      <c r="C54" s="46" t="s">
        <v>240</v>
      </c>
      <c r="D54" s="48">
        <v>40000</v>
      </c>
      <c r="E54" s="71" t="s">
        <v>631</v>
      </c>
      <c r="F54" s="46" t="s">
        <v>302</v>
      </c>
      <c r="G54" s="8"/>
    </row>
    <row r="55" spans="1:7" s="6" customFormat="1" ht="14.25" customHeight="1">
      <c r="A55" s="7" t="s">
        <v>74</v>
      </c>
      <c r="B55" s="33">
        <v>20180521</v>
      </c>
      <c r="C55" s="46" t="s">
        <v>240</v>
      </c>
      <c r="D55" s="48">
        <v>30000</v>
      </c>
      <c r="E55" s="71" t="s">
        <v>631</v>
      </c>
      <c r="F55" s="46" t="s">
        <v>303</v>
      </c>
      <c r="G55" s="8"/>
    </row>
    <row r="56" spans="1:7" s="6" customFormat="1" ht="14.25" customHeight="1">
      <c r="A56" s="7" t="s">
        <v>75</v>
      </c>
      <c r="B56" s="33">
        <v>20180523</v>
      </c>
      <c r="C56" s="46" t="s">
        <v>245</v>
      </c>
      <c r="D56" s="48">
        <v>86490</v>
      </c>
      <c r="E56" s="71" t="s">
        <v>631</v>
      </c>
      <c r="F56" s="46" t="s">
        <v>304</v>
      </c>
      <c r="G56" s="8"/>
    </row>
    <row r="57" spans="1:7" s="6" customFormat="1" ht="14.25" customHeight="1">
      <c r="A57" s="7" t="s">
        <v>76</v>
      </c>
      <c r="B57" s="33">
        <v>20180523</v>
      </c>
      <c r="C57" s="46" t="s">
        <v>256</v>
      </c>
      <c r="D57" s="48">
        <v>133340</v>
      </c>
      <c r="E57" s="71" t="s">
        <v>631</v>
      </c>
      <c r="F57" s="46" t="s">
        <v>305</v>
      </c>
      <c r="G57" s="8"/>
    </row>
    <row r="58" spans="1:7" s="6" customFormat="1" ht="14.25" customHeight="1">
      <c r="A58" s="7" t="s">
        <v>77</v>
      </c>
      <c r="B58" s="33">
        <v>20180523</v>
      </c>
      <c r="C58" s="46" t="s">
        <v>256</v>
      </c>
      <c r="D58" s="48">
        <v>400</v>
      </c>
      <c r="E58" s="71" t="s">
        <v>631</v>
      </c>
      <c r="F58" s="46" t="s">
        <v>306</v>
      </c>
      <c r="G58" s="8"/>
    </row>
    <row r="59" spans="1:7" s="6" customFormat="1" ht="14.25" customHeight="1">
      <c r="A59" s="7" t="s">
        <v>78</v>
      </c>
      <c r="B59" s="33">
        <v>20180524</v>
      </c>
      <c r="C59" s="46" t="s">
        <v>254</v>
      </c>
      <c r="D59" s="48">
        <v>176000</v>
      </c>
      <c r="E59" s="71" t="s">
        <v>631</v>
      </c>
      <c r="F59" s="46" t="s">
        <v>307</v>
      </c>
      <c r="G59" s="8"/>
    </row>
    <row r="60" spans="1:7" s="6" customFormat="1" ht="14.25" customHeight="1">
      <c r="A60" s="7" t="s">
        <v>79</v>
      </c>
      <c r="B60" s="33">
        <v>20180525</v>
      </c>
      <c r="C60" s="46" t="s">
        <v>245</v>
      </c>
      <c r="D60" s="48">
        <v>25240</v>
      </c>
      <c r="E60" s="71" t="s">
        <v>631</v>
      </c>
      <c r="F60" s="46" t="s">
        <v>308</v>
      </c>
      <c r="G60" s="8"/>
    </row>
    <row r="61" spans="1:7" s="6" customFormat="1" ht="14.25" customHeight="1">
      <c r="A61" s="7" t="s">
        <v>80</v>
      </c>
      <c r="B61" s="33">
        <v>20180529</v>
      </c>
      <c r="C61" s="46" t="s">
        <v>247</v>
      </c>
      <c r="D61" s="58">
        <v>38000</v>
      </c>
      <c r="E61" s="71" t="s">
        <v>631</v>
      </c>
      <c r="F61" s="46" t="s">
        <v>309</v>
      </c>
      <c r="G61" s="8"/>
    </row>
    <row r="62" spans="1:7" s="6" customFormat="1" ht="14.25" customHeight="1">
      <c r="A62" s="7" t="s">
        <v>81</v>
      </c>
      <c r="B62" s="33">
        <v>20180529</v>
      </c>
      <c r="C62" s="46" t="s">
        <v>240</v>
      </c>
      <c r="D62" s="41">
        <v>60000</v>
      </c>
      <c r="E62" s="71" t="s">
        <v>631</v>
      </c>
      <c r="F62" s="46" t="s">
        <v>310</v>
      </c>
      <c r="G62" s="8"/>
    </row>
    <row r="63" spans="1:7" s="6" customFormat="1" ht="14.25" customHeight="1">
      <c r="A63" s="7" t="s">
        <v>82</v>
      </c>
      <c r="B63" s="33">
        <v>20180531</v>
      </c>
      <c r="C63" s="46" t="s">
        <v>250</v>
      </c>
      <c r="D63" s="48">
        <v>55800</v>
      </c>
      <c r="E63" s="71" t="s">
        <v>631</v>
      </c>
      <c r="F63" s="46" t="s">
        <v>311</v>
      </c>
      <c r="G63" s="8"/>
    </row>
    <row r="64" spans="1:7" s="6" customFormat="1" ht="14.25" customHeight="1">
      <c r="A64" s="7" t="s">
        <v>83</v>
      </c>
      <c r="B64" s="33">
        <v>20180531</v>
      </c>
      <c r="C64" s="46" t="s">
        <v>250</v>
      </c>
      <c r="D64" s="48">
        <v>100000</v>
      </c>
      <c r="E64" s="71" t="s">
        <v>631</v>
      </c>
      <c r="F64" s="46" t="s">
        <v>312</v>
      </c>
      <c r="G64" s="9"/>
    </row>
    <row r="65" spans="1:7" s="6" customFormat="1" ht="14.25" customHeight="1">
      <c r="A65" s="7" t="s">
        <v>84</v>
      </c>
      <c r="B65" s="33">
        <v>20180605</v>
      </c>
      <c r="C65" s="46" t="s">
        <v>274</v>
      </c>
      <c r="D65" s="48">
        <v>100000</v>
      </c>
      <c r="E65" s="71" t="s">
        <v>631</v>
      </c>
      <c r="F65" s="46" t="s">
        <v>313</v>
      </c>
      <c r="G65" s="8"/>
    </row>
    <row r="66" spans="1:7" s="6" customFormat="1" ht="14.25" customHeight="1">
      <c r="A66" s="7" t="s">
        <v>85</v>
      </c>
      <c r="B66" s="33">
        <v>20180605</v>
      </c>
      <c r="C66" s="46" t="s">
        <v>262</v>
      </c>
      <c r="D66" s="48">
        <v>20000</v>
      </c>
      <c r="E66" s="71" t="s">
        <v>631</v>
      </c>
      <c r="F66" s="46" t="s">
        <v>314</v>
      </c>
      <c r="G66" s="8"/>
    </row>
    <row r="67" spans="1:7" s="6" customFormat="1" ht="14.25" customHeight="1">
      <c r="A67" s="7" t="s">
        <v>86</v>
      </c>
      <c r="B67" s="33">
        <v>20180605</v>
      </c>
      <c r="C67" s="46" t="s">
        <v>274</v>
      </c>
      <c r="D67" s="48">
        <v>150000</v>
      </c>
      <c r="E67" s="71" t="s">
        <v>631</v>
      </c>
      <c r="F67" s="46" t="s">
        <v>315</v>
      </c>
      <c r="G67" s="8"/>
    </row>
    <row r="68" spans="1:7" s="6" customFormat="1" ht="14.25" customHeight="1">
      <c r="A68" s="7" t="s">
        <v>87</v>
      </c>
      <c r="B68" s="33">
        <v>20180607</v>
      </c>
      <c r="C68" s="46" t="s">
        <v>254</v>
      </c>
      <c r="D68" s="48">
        <v>154000</v>
      </c>
      <c r="E68" s="71" t="s">
        <v>631</v>
      </c>
      <c r="F68" s="46" t="s">
        <v>316</v>
      </c>
      <c r="G68" s="8"/>
    </row>
    <row r="69" spans="1:7" s="6" customFormat="1" ht="14.25" customHeight="1">
      <c r="A69" s="7" t="s">
        <v>88</v>
      </c>
      <c r="B69" s="33">
        <v>20180608</v>
      </c>
      <c r="C69" s="46" t="s">
        <v>240</v>
      </c>
      <c r="D69" s="48">
        <v>40000</v>
      </c>
      <c r="E69" s="71" t="s">
        <v>631</v>
      </c>
      <c r="F69" s="46" t="s">
        <v>317</v>
      </c>
      <c r="G69" s="8"/>
    </row>
    <row r="70" spans="1:7" s="6" customFormat="1" ht="14.25" customHeight="1">
      <c r="A70" s="7" t="s">
        <v>89</v>
      </c>
      <c r="B70" s="33">
        <v>20180612</v>
      </c>
      <c r="C70" s="46" t="s">
        <v>240</v>
      </c>
      <c r="D70" s="48">
        <v>30000</v>
      </c>
      <c r="E70" s="71" t="s">
        <v>631</v>
      </c>
      <c r="F70" s="46" t="s">
        <v>318</v>
      </c>
      <c r="G70" s="8"/>
    </row>
    <row r="71" spans="1:7" s="6" customFormat="1" ht="14.25" customHeight="1">
      <c r="A71" s="7" t="s">
        <v>90</v>
      </c>
      <c r="B71" s="33">
        <v>20180615</v>
      </c>
      <c r="C71" s="46" t="s">
        <v>254</v>
      </c>
      <c r="D71" s="48">
        <v>35900</v>
      </c>
      <c r="E71" s="71" t="s">
        <v>631</v>
      </c>
      <c r="F71" s="46" t="s">
        <v>319</v>
      </c>
      <c r="G71" s="8"/>
    </row>
    <row r="72" spans="1:7" s="6" customFormat="1" ht="14.25" customHeight="1">
      <c r="A72" s="7" t="s">
        <v>91</v>
      </c>
      <c r="B72" s="33">
        <v>20180615</v>
      </c>
      <c r="C72" s="46" t="s">
        <v>254</v>
      </c>
      <c r="D72" s="48">
        <v>35900</v>
      </c>
      <c r="E72" s="71" t="s">
        <v>631</v>
      </c>
      <c r="F72" s="46" t="s">
        <v>320</v>
      </c>
      <c r="G72" s="8"/>
    </row>
    <row r="73" spans="1:7" s="6" customFormat="1" ht="14.25" customHeight="1">
      <c r="A73" s="7" t="s">
        <v>92</v>
      </c>
      <c r="B73" s="33">
        <v>20180618</v>
      </c>
      <c r="C73" s="46" t="s">
        <v>240</v>
      </c>
      <c r="D73" s="48">
        <v>40000</v>
      </c>
      <c r="E73" s="71" t="s">
        <v>631</v>
      </c>
      <c r="F73" s="46" t="s">
        <v>321</v>
      </c>
      <c r="G73" s="8"/>
    </row>
    <row r="74" spans="1:7" s="6" customFormat="1" ht="14.25" customHeight="1">
      <c r="A74" s="7" t="s">
        <v>93</v>
      </c>
      <c r="B74" s="33">
        <v>20180621</v>
      </c>
      <c r="C74" s="46" t="s">
        <v>245</v>
      </c>
      <c r="D74" s="48">
        <v>95320</v>
      </c>
      <c r="E74" s="71" t="s">
        <v>631</v>
      </c>
      <c r="F74" s="46" t="s">
        <v>322</v>
      </c>
      <c r="G74" s="8"/>
    </row>
    <row r="75" spans="1:7" s="6" customFormat="1" ht="14.25" customHeight="1">
      <c r="A75" s="7" t="s">
        <v>94</v>
      </c>
      <c r="B75" s="33">
        <v>20180621</v>
      </c>
      <c r="C75" s="46" t="s">
        <v>245</v>
      </c>
      <c r="D75" s="48">
        <v>25240</v>
      </c>
      <c r="E75" s="71" t="s">
        <v>631</v>
      </c>
      <c r="F75" s="46" t="s">
        <v>323</v>
      </c>
      <c r="G75" s="8"/>
    </row>
    <row r="76" spans="1:7" s="6" customFormat="1" ht="14.25" customHeight="1">
      <c r="A76" s="7" t="s">
        <v>95</v>
      </c>
      <c r="B76" s="33">
        <v>20180625</v>
      </c>
      <c r="C76" s="46" t="s">
        <v>254</v>
      </c>
      <c r="D76" s="48">
        <v>176000</v>
      </c>
      <c r="E76" s="71" t="s">
        <v>631</v>
      </c>
      <c r="F76" s="46" t="s">
        <v>324</v>
      </c>
      <c r="G76" s="8"/>
    </row>
    <row r="77" spans="1:7" s="6" customFormat="1" ht="14.25" customHeight="1">
      <c r="A77" s="7" t="s">
        <v>96</v>
      </c>
      <c r="B77" s="33">
        <v>20180625</v>
      </c>
      <c r="C77" s="46" t="s">
        <v>256</v>
      </c>
      <c r="D77" s="48">
        <v>133340</v>
      </c>
      <c r="E77" s="71" t="s">
        <v>631</v>
      </c>
      <c r="F77" s="46" t="s">
        <v>325</v>
      </c>
      <c r="G77" s="8"/>
    </row>
    <row r="78" spans="1:7" s="6" customFormat="1" ht="14.25" customHeight="1">
      <c r="A78" s="7" t="s">
        <v>97</v>
      </c>
      <c r="B78" s="33">
        <v>20180625</v>
      </c>
      <c r="C78" s="46" t="s">
        <v>256</v>
      </c>
      <c r="D78" s="48">
        <v>400</v>
      </c>
      <c r="E78" s="71" t="s">
        <v>631</v>
      </c>
      <c r="F78" s="46" t="s">
        <v>326</v>
      </c>
      <c r="G78" s="8"/>
    </row>
    <row r="79" spans="1:7" s="6" customFormat="1" ht="14.25" customHeight="1">
      <c r="A79" s="7" t="s">
        <v>98</v>
      </c>
      <c r="B79" s="33">
        <v>20180626</v>
      </c>
      <c r="C79" s="46" t="s">
        <v>240</v>
      </c>
      <c r="D79" s="48">
        <v>40000</v>
      </c>
      <c r="E79" s="71" t="s">
        <v>631</v>
      </c>
      <c r="F79" s="46" t="s">
        <v>327</v>
      </c>
      <c r="G79" s="8"/>
    </row>
    <row r="80" spans="1:7" s="6" customFormat="1" ht="14.25" customHeight="1">
      <c r="A80" s="7" t="s">
        <v>99</v>
      </c>
      <c r="B80" s="33">
        <v>20180629</v>
      </c>
      <c r="C80" s="46" t="s">
        <v>250</v>
      </c>
      <c r="D80" s="48">
        <v>80000</v>
      </c>
      <c r="E80" s="71" t="s">
        <v>631</v>
      </c>
      <c r="F80" s="46" t="s">
        <v>328</v>
      </c>
      <c r="G80" s="8"/>
    </row>
    <row r="81" spans="1:7" s="6" customFormat="1" ht="14.25" customHeight="1">
      <c r="A81" s="7" t="s">
        <v>100</v>
      </c>
      <c r="B81" s="33">
        <v>20180629</v>
      </c>
      <c r="C81" s="46" t="s">
        <v>247</v>
      </c>
      <c r="D81" s="48">
        <v>5000</v>
      </c>
      <c r="E81" s="71" t="s">
        <v>631</v>
      </c>
      <c r="F81" s="46" t="s">
        <v>329</v>
      </c>
      <c r="G81" s="8"/>
    </row>
    <row r="82" spans="1:7" s="6" customFormat="1" ht="14.25" customHeight="1">
      <c r="A82" s="7" t="s">
        <v>101</v>
      </c>
      <c r="B82" s="33">
        <v>20180629</v>
      </c>
      <c r="C82" s="46" t="s">
        <v>250</v>
      </c>
      <c r="D82" s="58">
        <v>54000</v>
      </c>
      <c r="E82" s="71" t="s">
        <v>631</v>
      </c>
      <c r="F82" s="46" t="s">
        <v>330</v>
      </c>
      <c r="G82" s="8"/>
    </row>
    <row r="83" spans="1:7" s="6" customFormat="1" ht="14.25" customHeight="1">
      <c r="A83" s="7" t="s">
        <v>102</v>
      </c>
      <c r="B83" s="33">
        <v>20180629</v>
      </c>
      <c r="C83" s="46" t="s">
        <v>262</v>
      </c>
      <c r="D83" s="48">
        <v>100000</v>
      </c>
      <c r="E83" s="71" t="s">
        <v>631</v>
      </c>
      <c r="F83" s="46" t="s">
        <v>331</v>
      </c>
      <c r="G83" s="8"/>
    </row>
    <row r="84" spans="1:7" s="6" customFormat="1" ht="14.25" customHeight="1">
      <c r="A84" s="7" t="s">
        <v>103</v>
      </c>
      <c r="B84" s="33">
        <v>20180629</v>
      </c>
      <c r="C84" s="46" t="s">
        <v>274</v>
      </c>
      <c r="D84" s="48">
        <v>100000</v>
      </c>
      <c r="E84" s="71" t="s">
        <v>631</v>
      </c>
      <c r="F84" s="46" t="s">
        <v>332</v>
      </c>
      <c r="G84" s="8"/>
    </row>
    <row r="85" spans="1:7" s="6" customFormat="1" ht="14.25" customHeight="1">
      <c r="A85" s="7" t="s">
        <v>104</v>
      </c>
      <c r="B85" s="33">
        <v>20180629</v>
      </c>
      <c r="C85" s="46" t="s">
        <v>274</v>
      </c>
      <c r="D85" s="48">
        <v>200000</v>
      </c>
      <c r="E85" s="71" t="s">
        <v>631</v>
      </c>
      <c r="F85" s="46" t="s">
        <v>333</v>
      </c>
      <c r="G85" s="8"/>
    </row>
    <row r="86" spans="1:7" s="6" customFormat="1" ht="14.25" customHeight="1">
      <c r="A86" s="7" t="s">
        <v>105</v>
      </c>
      <c r="B86" s="33">
        <v>20180629</v>
      </c>
      <c r="C86" s="46" t="s">
        <v>240</v>
      </c>
      <c r="D86" s="48">
        <v>380000</v>
      </c>
      <c r="E86" s="71" t="s">
        <v>631</v>
      </c>
      <c r="F86" s="46" t="s">
        <v>334</v>
      </c>
      <c r="G86" s="8"/>
    </row>
    <row r="87" spans="1:7" s="6" customFormat="1" ht="14.25" customHeight="1">
      <c r="A87" s="7" t="s">
        <v>106</v>
      </c>
      <c r="B87" s="33">
        <v>20180704</v>
      </c>
      <c r="C87" s="46" t="s">
        <v>254</v>
      </c>
      <c r="D87" s="48">
        <v>22330</v>
      </c>
      <c r="E87" s="71" t="s">
        <v>631</v>
      </c>
      <c r="F87" s="46" t="s">
        <v>335</v>
      </c>
      <c r="G87" s="8"/>
    </row>
    <row r="88" spans="1:7" s="6" customFormat="1" ht="14.25" customHeight="1">
      <c r="A88" s="7" t="s">
        <v>107</v>
      </c>
      <c r="B88" s="33">
        <v>20180704</v>
      </c>
      <c r="C88" s="46" t="s">
        <v>254</v>
      </c>
      <c r="D88" s="48">
        <v>17980</v>
      </c>
      <c r="E88" s="71" t="s">
        <v>631</v>
      </c>
      <c r="F88" s="46" t="s">
        <v>336</v>
      </c>
      <c r="G88" s="8"/>
    </row>
    <row r="89" spans="1:7" s="6" customFormat="1" ht="14.25" customHeight="1">
      <c r="A89" s="7" t="s">
        <v>108</v>
      </c>
      <c r="B89" s="33">
        <v>20180704</v>
      </c>
      <c r="C89" s="46" t="s">
        <v>254</v>
      </c>
      <c r="D89" s="48">
        <v>21670</v>
      </c>
      <c r="E89" s="71" t="s">
        <v>631</v>
      </c>
      <c r="F89" s="46" t="s">
        <v>337</v>
      </c>
      <c r="G89" s="8"/>
    </row>
    <row r="90" spans="1:7" s="6" customFormat="1" ht="14.25" customHeight="1">
      <c r="A90" s="7" t="s">
        <v>109</v>
      </c>
      <c r="B90" s="33">
        <v>20180705</v>
      </c>
      <c r="C90" s="46" t="s">
        <v>240</v>
      </c>
      <c r="D90" s="48">
        <v>40000</v>
      </c>
      <c r="E90" s="71" t="s">
        <v>631</v>
      </c>
      <c r="F90" s="46" t="s">
        <v>338</v>
      </c>
      <c r="G90" s="8"/>
    </row>
    <row r="91" spans="1:7" s="6" customFormat="1" ht="14.25" customHeight="1">
      <c r="A91" s="7" t="s">
        <v>110</v>
      </c>
      <c r="B91" s="33">
        <v>20180706</v>
      </c>
      <c r="C91" s="46" t="s">
        <v>240</v>
      </c>
      <c r="D91" s="48">
        <v>10000</v>
      </c>
      <c r="E91" s="71" t="s">
        <v>631</v>
      </c>
      <c r="F91" s="46" t="s">
        <v>339</v>
      </c>
      <c r="G91" s="8"/>
    </row>
    <row r="92" spans="1:7" s="6" customFormat="1" ht="14.25" customHeight="1">
      <c r="A92" s="7" t="s">
        <v>111</v>
      </c>
      <c r="B92" s="33">
        <v>20180706</v>
      </c>
      <c r="C92" s="46" t="s">
        <v>254</v>
      </c>
      <c r="D92" s="48">
        <v>154000</v>
      </c>
      <c r="E92" s="71" t="s">
        <v>631</v>
      </c>
      <c r="F92" s="46" t="s">
        <v>340</v>
      </c>
      <c r="G92" s="9"/>
    </row>
    <row r="93" spans="1:7" s="6" customFormat="1" ht="14.25" customHeight="1">
      <c r="A93" s="7" t="s">
        <v>112</v>
      </c>
      <c r="B93" s="33">
        <v>20180706</v>
      </c>
      <c r="C93" s="46" t="s">
        <v>240</v>
      </c>
      <c r="D93" s="48">
        <v>30000</v>
      </c>
      <c r="E93" s="71" t="s">
        <v>631</v>
      </c>
      <c r="F93" s="46" t="s">
        <v>341</v>
      </c>
      <c r="G93" s="8"/>
    </row>
    <row r="94" spans="1:7" s="6" customFormat="1" ht="14.25" customHeight="1">
      <c r="A94" s="7" t="s">
        <v>113</v>
      </c>
      <c r="B94" s="33">
        <v>20180710</v>
      </c>
      <c r="C94" s="46" t="s">
        <v>254</v>
      </c>
      <c r="D94" s="48">
        <v>186257</v>
      </c>
      <c r="E94" s="71" t="s">
        <v>631</v>
      </c>
      <c r="F94" s="46" t="s">
        <v>342</v>
      </c>
      <c r="G94" s="8"/>
    </row>
    <row r="95" spans="1:7" s="6" customFormat="1" ht="14.25" customHeight="1">
      <c r="A95" s="7" t="s">
        <v>114</v>
      </c>
      <c r="B95" s="33">
        <v>20180712</v>
      </c>
      <c r="C95" s="46" t="s">
        <v>240</v>
      </c>
      <c r="D95" s="48">
        <v>40000</v>
      </c>
      <c r="E95" s="71" t="s">
        <v>631</v>
      </c>
      <c r="F95" s="46" t="s">
        <v>343</v>
      </c>
      <c r="G95" s="8"/>
    </row>
    <row r="96" spans="1:7" s="6" customFormat="1" ht="14.25" customHeight="1">
      <c r="A96" s="7" t="s">
        <v>115</v>
      </c>
      <c r="B96" s="33">
        <v>20180713</v>
      </c>
      <c r="C96" s="46" t="s">
        <v>240</v>
      </c>
      <c r="D96" s="48">
        <v>30000</v>
      </c>
      <c r="E96" s="71" t="s">
        <v>631</v>
      </c>
      <c r="F96" s="46" t="s">
        <v>344</v>
      </c>
      <c r="G96" s="8"/>
    </row>
    <row r="97" spans="1:7" s="6" customFormat="1" ht="14.25" customHeight="1">
      <c r="A97" s="7" t="s">
        <v>116</v>
      </c>
      <c r="B97" s="33">
        <v>20180713</v>
      </c>
      <c r="C97" s="46" t="s">
        <v>262</v>
      </c>
      <c r="D97" s="48">
        <v>240000</v>
      </c>
      <c r="E97" s="71" t="s">
        <v>631</v>
      </c>
      <c r="F97" s="46" t="s">
        <v>345</v>
      </c>
      <c r="G97" s="8"/>
    </row>
    <row r="98" spans="1:7" s="6" customFormat="1" ht="14.25" customHeight="1">
      <c r="A98" s="7" t="s">
        <v>117</v>
      </c>
      <c r="B98" s="33">
        <v>20180716</v>
      </c>
      <c r="C98" s="46" t="s">
        <v>240</v>
      </c>
      <c r="D98" s="48">
        <v>10000</v>
      </c>
      <c r="E98" s="71" t="s">
        <v>631</v>
      </c>
      <c r="F98" s="46" t="s">
        <v>346</v>
      </c>
      <c r="G98" s="8"/>
    </row>
    <row r="99" spans="1:7" s="6" customFormat="1" ht="14.25" customHeight="1">
      <c r="A99" s="7" t="s">
        <v>118</v>
      </c>
      <c r="B99" s="33">
        <v>20180720</v>
      </c>
      <c r="C99" s="46" t="s">
        <v>240</v>
      </c>
      <c r="D99" s="48">
        <v>5000</v>
      </c>
      <c r="E99" s="71" t="s">
        <v>631</v>
      </c>
      <c r="F99" s="46" t="s">
        <v>346</v>
      </c>
      <c r="G99" s="8"/>
    </row>
    <row r="100" spans="1:7" s="6" customFormat="1" ht="14.25" customHeight="1">
      <c r="A100" s="7" t="s">
        <v>119</v>
      </c>
      <c r="B100" s="33">
        <v>20180720</v>
      </c>
      <c r="C100" s="46" t="s">
        <v>254</v>
      </c>
      <c r="D100" s="48">
        <v>35900</v>
      </c>
      <c r="E100" s="71" t="s">
        <v>631</v>
      </c>
      <c r="F100" s="46" t="s">
        <v>347</v>
      </c>
      <c r="G100" s="8"/>
    </row>
    <row r="101" spans="1:7" s="6" customFormat="1" ht="14.25" customHeight="1">
      <c r="A101" s="7" t="s">
        <v>120</v>
      </c>
      <c r="B101" s="33">
        <v>20180720</v>
      </c>
      <c r="C101" s="46" t="s">
        <v>240</v>
      </c>
      <c r="D101" s="48">
        <v>30000</v>
      </c>
      <c r="E101" s="71" t="s">
        <v>631</v>
      </c>
      <c r="F101" s="46" t="s">
        <v>348</v>
      </c>
      <c r="G101" s="8"/>
    </row>
    <row r="102" spans="1:7" s="6" customFormat="1" ht="14.25" customHeight="1">
      <c r="A102" s="7" t="s">
        <v>122</v>
      </c>
      <c r="B102" s="33">
        <v>20180724</v>
      </c>
      <c r="C102" s="46" t="s">
        <v>240</v>
      </c>
      <c r="D102" s="48">
        <v>40000</v>
      </c>
      <c r="E102" s="71" t="s">
        <v>631</v>
      </c>
      <c r="F102" s="46" t="s">
        <v>349</v>
      </c>
      <c r="G102" s="8"/>
    </row>
    <row r="103" spans="1:7" s="6" customFormat="1" ht="14.25" customHeight="1">
      <c r="A103" s="7" t="s">
        <v>123</v>
      </c>
      <c r="B103" s="33">
        <v>20180724</v>
      </c>
      <c r="C103" s="46" t="s">
        <v>247</v>
      </c>
      <c r="D103" s="48">
        <v>172000</v>
      </c>
      <c r="E103" s="71" t="s">
        <v>631</v>
      </c>
      <c r="F103" s="46" t="s">
        <v>350</v>
      </c>
      <c r="G103" s="8"/>
    </row>
    <row r="104" spans="1:7" s="6" customFormat="1" ht="14.25" customHeight="1">
      <c r="A104" s="7" t="s">
        <v>124</v>
      </c>
      <c r="B104" s="33">
        <v>20180725</v>
      </c>
      <c r="C104" s="46" t="s">
        <v>240</v>
      </c>
      <c r="D104" s="48">
        <v>30000</v>
      </c>
      <c r="E104" s="71" t="s">
        <v>631</v>
      </c>
      <c r="F104" s="46" t="s">
        <v>351</v>
      </c>
      <c r="G104" s="8"/>
    </row>
    <row r="105" spans="1:7" s="6" customFormat="1" ht="14.25" customHeight="1">
      <c r="A105" s="7" t="s">
        <v>125</v>
      </c>
      <c r="B105" s="33">
        <v>20180725</v>
      </c>
      <c r="C105" s="46" t="s">
        <v>256</v>
      </c>
      <c r="D105" s="48">
        <v>400</v>
      </c>
      <c r="E105" s="71" t="s">
        <v>631</v>
      </c>
      <c r="F105" s="46" t="s">
        <v>352</v>
      </c>
      <c r="G105" s="8"/>
    </row>
    <row r="106" spans="1:7" s="6" customFormat="1" ht="14.25" customHeight="1">
      <c r="A106" s="7" t="s">
        <v>126</v>
      </c>
      <c r="B106" s="33">
        <v>20180725</v>
      </c>
      <c r="C106" s="46" t="s">
        <v>256</v>
      </c>
      <c r="D106" s="48">
        <v>133340</v>
      </c>
      <c r="E106" s="71" t="s">
        <v>631</v>
      </c>
      <c r="F106" s="46" t="s">
        <v>353</v>
      </c>
      <c r="G106" s="8"/>
    </row>
    <row r="107" spans="1:7" s="6" customFormat="1" ht="14.25" customHeight="1">
      <c r="A107" s="7" t="s">
        <v>127</v>
      </c>
      <c r="B107" s="33">
        <v>20180730</v>
      </c>
      <c r="C107" s="46" t="s">
        <v>274</v>
      </c>
      <c r="D107" s="48">
        <v>19990</v>
      </c>
      <c r="E107" s="71" t="s">
        <v>631</v>
      </c>
      <c r="F107" s="46" t="s">
        <v>354</v>
      </c>
      <c r="G107" s="8"/>
    </row>
    <row r="108" spans="1:7" s="6" customFormat="1" ht="14.25" customHeight="1">
      <c r="A108" s="7" t="s">
        <v>128</v>
      </c>
      <c r="B108" s="33">
        <v>20180731</v>
      </c>
      <c r="C108" s="46" t="s">
        <v>250</v>
      </c>
      <c r="D108" s="48">
        <v>55800</v>
      </c>
      <c r="E108" s="71" t="s">
        <v>631</v>
      </c>
      <c r="F108" s="46" t="s">
        <v>355</v>
      </c>
      <c r="G108" s="8"/>
    </row>
    <row r="109" spans="1:7" s="6" customFormat="1" ht="14.25" customHeight="1">
      <c r="A109" s="7" t="s">
        <v>129</v>
      </c>
      <c r="B109" s="33">
        <v>20180731</v>
      </c>
      <c r="C109" s="46" t="s">
        <v>250</v>
      </c>
      <c r="D109" s="48">
        <v>80000</v>
      </c>
      <c r="E109" s="71" t="s">
        <v>631</v>
      </c>
      <c r="F109" s="46" t="s">
        <v>356</v>
      </c>
      <c r="G109" s="8"/>
    </row>
    <row r="110" spans="1:7" s="6" customFormat="1" ht="14.25" customHeight="1">
      <c r="A110" s="7" t="s">
        <v>130</v>
      </c>
      <c r="B110" s="33">
        <v>20180803</v>
      </c>
      <c r="C110" s="46" t="s">
        <v>274</v>
      </c>
      <c r="D110" s="48">
        <v>150000</v>
      </c>
      <c r="E110" s="71" t="s">
        <v>631</v>
      </c>
      <c r="F110" s="46" t="s">
        <v>357</v>
      </c>
      <c r="G110" s="8"/>
    </row>
    <row r="111" spans="1:7" s="6" customFormat="1" ht="14.25" customHeight="1">
      <c r="A111" s="7" t="s">
        <v>131</v>
      </c>
      <c r="B111" s="33">
        <v>20180803</v>
      </c>
      <c r="C111" s="46" t="s">
        <v>274</v>
      </c>
      <c r="D111" s="48">
        <v>200000</v>
      </c>
      <c r="E111" s="71" t="s">
        <v>631</v>
      </c>
      <c r="F111" s="46" t="s">
        <v>358</v>
      </c>
      <c r="G111" s="8"/>
    </row>
    <row r="112" spans="1:7" s="6" customFormat="1" ht="14.25" customHeight="1">
      <c r="A112" s="7" t="s">
        <v>132</v>
      </c>
      <c r="B112" s="33">
        <v>20180808</v>
      </c>
      <c r="C112" s="46" t="s">
        <v>247</v>
      </c>
      <c r="D112" s="48">
        <v>40000</v>
      </c>
      <c r="E112" s="71" t="s">
        <v>631</v>
      </c>
      <c r="F112" s="46" t="s">
        <v>359</v>
      </c>
      <c r="G112" s="8"/>
    </row>
    <row r="113" spans="1:7" s="6" customFormat="1" ht="14.25" customHeight="1">
      <c r="A113" s="7" t="s">
        <v>133</v>
      </c>
      <c r="B113" s="33">
        <v>20180808</v>
      </c>
      <c r="C113" s="46" t="s">
        <v>284</v>
      </c>
      <c r="D113" s="48">
        <v>418000</v>
      </c>
      <c r="E113" s="71" t="s">
        <v>631</v>
      </c>
      <c r="F113" s="46" t="s">
        <v>360</v>
      </c>
      <c r="G113" s="8"/>
    </row>
    <row r="114" spans="1:7" s="6" customFormat="1" ht="14.25" customHeight="1">
      <c r="A114" s="7" t="s">
        <v>134</v>
      </c>
      <c r="B114" s="33">
        <v>20180810</v>
      </c>
      <c r="C114" s="46" t="s">
        <v>247</v>
      </c>
      <c r="D114" s="48">
        <v>14850</v>
      </c>
      <c r="E114" s="71" t="s">
        <v>631</v>
      </c>
      <c r="F114" s="46" t="s">
        <v>361</v>
      </c>
      <c r="G114" s="8"/>
    </row>
    <row r="115" spans="1:7" s="6" customFormat="1" ht="14.25" customHeight="1">
      <c r="A115" s="7" t="s">
        <v>135</v>
      </c>
      <c r="B115" s="33">
        <v>20180816</v>
      </c>
      <c r="C115" s="46" t="s">
        <v>254</v>
      </c>
      <c r="D115" s="48">
        <v>35900</v>
      </c>
      <c r="E115" s="71" t="s">
        <v>631</v>
      </c>
      <c r="F115" s="46" t="s">
        <v>362</v>
      </c>
      <c r="G115" s="8"/>
    </row>
    <row r="116" spans="1:7" s="6" customFormat="1" ht="14.25" customHeight="1">
      <c r="A116" s="7" t="s">
        <v>136</v>
      </c>
      <c r="B116" s="33">
        <v>20180817</v>
      </c>
      <c r="C116" s="46" t="s">
        <v>240</v>
      </c>
      <c r="D116" s="48">
        <v>40000</v>
      </c>
      <c r="E116" s="71" t="s">
        <v>631</v>
      </c>
      <c r="F116" s="46" t="s">
        <v>363</v>
      </c>
      <c r="G116" s="8"/>
    </row>
    <row r="117" spans="1:7" s="6" customFormat="1" ht="14.25" customHeight="1">
      <c r="A117" s="7" t="s">
        <v>137</v>
      </c>
      <c r="B117" s="33">
        <v>20180824</v>
      </c>
      <c r="C117" s="46" t="s">
        <v>256</v>
      </c>
      <c r="D117" s="48">
        <v>133340</v>
      </c>
      <c r="E117" s="71" t="s">
        <v>631</v>
      </c>
      <c r="F117" s="46" t="s">
        <v>364</v>
      </c>
      <c r="G117" s="8"/>
    </row>
    <row r="118" spans="1:7" s="6" customFormat="1" ht="14.25" customHeight="1">
      <c r="A118" s="7" t="s">
        <v>138</v>
      </c>
      <c r="B118" s="33">
        <v>20180824</v>
      </c>
      <c r="C118" s="46" t="s">
        <v>256</v>
      </c>
      <c r="D118" s="48">
        <v>400</v>
      </c>
      <c r="E118" s="71" t="s">
        <v>631</v>
      </c>
      <c r="F118" s="46" t="s">
        <v>365</v>
      </c>
      <c r="G118" s="8"/>
    </row>
    <row r="119" spans="1:7" s="6" customFormat="1" ht="14.25" customHeight="1">
      <c r="A119" s="7" t="s">
        <v>139</v>
      </c>
      <c r="B119" s="33">
        <v>20180831</v>
      </c>
      <c r="C119" s="46" t="s">
        <v>262</v>
      </c>
      <c r="D119" s="48">
        <v>300000</v>
      </c>
      <c r="E119" s="71" t="s">
        <v>631</v>
      </c>
      <c r="F119" s="46" t="s">
        <v>366</v>
      </c>
      <c r="G119" s="9"/>
    </row>
    <row r="120" spans="1:7" s="6" customFormat="1" ht="14.25" customHeight="1">
      <c r="A120" s="7" t="s">
        <v>140</v>
      </c>
      <c r="B120" s="33">
        <v>20180831</v>
      </c>
      <c r="C120" s="46" t="s">
        <v>250</v>
      </c>
      <c r="D120" s="48">
        <v>55800</v>
      </c>
      <c r="E120" s="71" t="s">
        <v>631</v>
      </c>
      <c r="F120" s="46" t="s">
        <v>367</v>
      </c>
      <c r="G120" s="8"/>
    </row>
    <row r="121" spans="1:7" s="6" customFormat="1" ht="14.25" customHeight="1">
      <c r="A121" s="7" t="s">
        <v>141</v>
      </c>
      <c r="B121" s="33">
        <v>20180831</v>
      </c>
      <c r="C121" s="46" t="s">
        <v>247</v>
      </c>
      <c r="D121" s="48">
        <v>2000</v>
      </c>
      <c r="E121" s="71" t="s">
        <v>631</v>
      </c>
      <c r="F121" s="46" t="s">
        <v>368</v>
      </c>
      <c r="G121" s="8"/>
    </row>
    <row r="122" spans="1:7" s="6" customFormat="1" ht="14.25" customHeight="1">
      <c r="A122" s="7" t="s">
        <v>142</v>
      </c>
      <c r="B122" s="33">
        <v>20180831</v>
      </c>
      <c r="C122" s="46" t="s">
        <v>250</v>
      </c>
      <c r="D122" s="48">
        <v>80000</v>
      </c>
      <c r="E122" s="71" t="s">
        <v>631</v>
      </c>
      <c r="F122" s="46" t="s">
        <v>369</v>
      </c>
      <c r="G122" s="8"/>
    </row>
    <row r="123" spans="1:7" s="6" customFormat="1" ht="14.25" customHeight="1">
      <c r="A123" s="7" t="s">
        <v>144</v>
      </c>
      <c r="B123" s="33">
        <v>20180904</v>
      </c>
      <c r="C123" s="46" t="s">
        <v>274</v>
      </c>
      <c r="D123" s="48">
        <v>19940</v>
      </c>
      <c r="E123" s="71" t="s">
        <v>631</v>
      </c>
      <c r="F123" s="46" t="s">
        <v>370</v>
      </c>
      <c r="G123" s="8"/>
    </row>
    <row r="124" spans="1:7" s="6" customFormat="1" ht="14.25" customHeight="1">
      <c r="A124" s="7" t="s">
        <v>371</v>
      </c>
      <c r="B124" s="33">
        <v>20180906</v>
      </c>
      <c r="C124" s="46" t="s">
        <v>274</v>
      </c>
      <c r="D124" s="48">
        <v>20000</v>
      </c>
      <c r="E124" s="71" t="s">
        <v>631</v>
      </c>
      <c r="F124" s="46" t="s">
        <v>372</v>
      </c>
      <c r="G124" s="8"/>
    </row>
    <row r="125" spans="1:7" s="6" customFormat="1" ht="14.25" customHeight="1">
      <c r="A125" s="7" t="s">
        <v>373</v>
      </c>
      <c r="B125" s="33">
        <v>20180906</v>
      </c>
      <c r="C125" s="46" t="s">
        <v>274</v>
      </c>
      <c r="D125" s="48">
        <v>35000</v>
      </c>
      <c r="E125" s="71" t="s">
        <v>631</v>
      </c>
      <c r="F125" s="46" t="s">
        <v>374</v>
      </c>
      <c r="G125" s="8"/>
    </row>
    <row r="126" spans="1:7" s="6" customFormat="1" ht="14.25" customHeight="1">
      <c r="A126" s="7" t="s">
        <v>375</v>
      </c>
      <c r="B126" s="33">
        <v>20180907</v>
      </c>
      <c r="C126" s="46" t="s">
        <v>274</v>
      </c>
      <c r="D126" s="48">
        <v>60000</v>
      </c>
      <c r="E126" s="71" t="s">
        <v>631</v>
      </c>
      <c r="F126" s="46" t="s">
        <v>376</v>
      </c>
      <c r="G126" s="8"/>
    </row>
    <row r="127" spans="1:7" s="6" customFormat="1" ht="14.25" customHeight="1">
      <c r="A127" s="7" t="s">
        <v>377</v>
      </c>
      <c r="B127" s="33">
        <v>20180907</v>
      </c>
      <c r="C127" s="46" t="s">
        <v>274</v>
      </c>
      <c r="D127" s="48">
        <v>90000</v>
      </c>
      <c r="E127" s="71" t="s">
        <v>631</v>
      </c>
      <c r="F127" s="46" t="s">
        <v>376</v>
      </c>
      <c r="G127" s="8"/>
    </row>
    <row r="128" spans="1:7" s="6" customFormat="1" ht="14.25" customHeight="1">
      <c r="A128" s="7" t="s">
        <v>378</v>
      </c>
      <c r="B128" s="33">
        <v>20180907</v>
      </c>
      <c r="C128" s="46" t="s">
        <v>274</v>
      </c>
      <c r="D128" s="48">
        <v>150000</v>
      </c>
      <c r="E128" s="71" t="s">
        <v>631</v>
      </c>
      <c r="F128" s="46" t="s">
        <v>379</v>
      </c>
      <c r="G128" s="8"/>
    </row>
    <row r="129" spans="1:7" s="6" customFormat="1" ht="14.25" customHeight="1">
      <c r="A129" s="7" t="s">
        <v>380</v>
      </c>
      <c r="B129" s="33">
        <v>20180907</v>
      </c>
      <c r="C129" s="46" t="s">
        <v>274</v>
      </c>
      <c r="D129" s="48">
        <v>60000</v>
      </c>
      <c r="E129" s="71" t="s">
        <v>631</v>
      </c>
      <c r="F129" s="46" t="s">
        <v>376</v>
      </c>
      <c r="G129" s="8"/>
    </row>
    <row r="130" spans="1:7" s="6" customFormat="1" ht="14.25" customHeight="1">
      <c r="A130" s="7" t="s">
        <v>381</v>
      </c>
      <c r="B130" s="33">
        <v>20180907</v>
      </c>
      <c r="C130" s="46" t="s">
        <v>274</v>
      </c>
      <c r="D130" s="48">
        <v>250000</v>
      </c>
      <c r="E130" s="71" t="s">
        <v>631</v>
      </c>
      <c r="F130" s="46" t="s">
        <v>382</v>
      </c>
      <c r="G130" s="8"/>
    </row>
    <row r="131" spans="1:7" s="6" customFormat="1" ht="14.25" customHeight="1">
      <c r="A131" s="7" t="s">
        <v>383</v>
      </c>
      <c r="B131" s="33">
        <v>20180912</v>
      </c>
      <c r="C131" s="46" t="s">
        <v>274</v>
      </c>
      <c r="D131" s="48">
        <v>30890</v>
      </c>
      <c r="E131" s="71" t="s">
        <v>631</v>
      </c>
      <c r="F131" s="46" t="s">
        <v>384</v>
      </c>
      <c r="G131" s="8"/>
    </row>
    <row r="132" spans="1:7" s="6" customFormat="1" ht="14.25" customHeight="1">
      <c r="A132" s="7" t="s">
        <v>385</v>
      </c>
      <c r="B132" s="33">
        <v>20180913</v>
      </c>
      <c r="C132" s="46" t="s">
        <v>254</v>
      </c>
      <c r="D132" s="48">
        <v>35900</v>
      </c>
      <c r="E132" s="71" t="s">
        <v>631</v>
      </c>
      <c r="F132" s="46" t="s">
        <v>386</v>
      </c>
      <c r="G132" s="8"/>
    </row>
    <row r="133" spans="1:7" s="6" customFormat="1" ht="14.25" customHeight="1">
      <c r="A133" s="7" t="s">
        <v>387</v>
      </c>
      <c r="B133" s="33">
        <v>20180918</v>
      </c>
      <c r="C133" s="46" t="s">
        <v>262</v>
      </c>
      <c r="D133" s="48">
        <v>25600</v>
      </c>
      <c r="E133" s="71" t="s">
        <v>631</v>
      </c>
      <c r="F133" s="46" t="s">
        <v>388</v>
      </c>
      <c r="G133" s="8"/>
    </row>
    <row r="134" spans="1:7" s="6" customFormat="1" ht="14.25" customHeight="1">
      <c r="A134" s="7" t="s">
        <v>389</v>
      </c>
      <c r="B134" s="33">
        <v>20180919</v>
      </c>
      <c r="C134" s="46" t="s">
        <v>274</v>
      </c>
      <c r="D134" s="48">
        <v>34780</v>
      </c>
      <c r="E134" s="71" t="s">
        <v>631</v>
      </c>
      <c r="F134" s="46" t="s">
        <v>390</v>
      </c>
      <c r="G134" s="8"/>
    </row>
    <row r="135" spans="1:7" s="6" customFormat="1" ht="14.25" customHeight="1">
      <c r="A135" s="7" t="s">
        <v>391</v>
      </c>
      <c r="B135" s="33">
        <v>20180919</v>
      </c>
      <c r="C135" s="46" t="s">
        <v>274</v>
      </c>
      <c r="D135" s="48">
        <v>48430</v>
      </c>
      <c r="E135" s="71" t="s">
        <v>631</v>
      </c>
      <c r="F135" s="46" t="s">
        <v>392</v>
      </c>
      <c r="G135" s="8"/>
    </row>
    <row r="136" spans="1:7" s="6" customFormat="1" ht="14.25" customHeight="1">
      <c r="A136" s="7" t="s">
        <v>393</v>
      </c>
      <c r="B136" s="33">
        <v>20180919</v>
      </c>
      <c r="C136" s="46" t="s">
        <v>274</v>
      </c>
      <c r="D136" s="48">
        <v>105000</v>
      </c>
      <c r="E136" s="71" t="s">
        <v>631</v>
      </c>
      <c r="F136" s="46" t="s">
        <v>394</v>
      </c>
      <c r="G136" s="8"/>
    </row>
    <row r="137" spans="1:7" s="6" customFormat="1" ht="14.25" customHeight="1">
      <c r="A137" s="7" t="s">
        <v>395</v>
      </c>
      <c r="B137" s="33">
        <v>20180928</v>
      </c>
      <c r="C137" s="46" t="s">
        <v>274</v>
      </c>
      <c r="D137" s="48">
        <v>19690</v>
      </c>
      <c r="E137" s="71" t="s">
        <v>631</v>
      </c>
      <c r="F137" s="46" t="s">
        <v>396</v>
      </c>
      <c r="G137" s="8"/>
    </row>
    <row r="138" spans="1:7" s="6" customFormat="1" ht="14.25" customHeight="1">
      <c r="A138" s="7" t="s">
        <v>397</v>
      </c>
      <c r="B138" s="33">
        <v>20180928</v>
      </c>
      <c r="C138" s="46" t="s">
        <v>250</v>
      </c>
      <c r="D138" s="48">
        <v>54000</v>
      </c>
      <c r="E138" s="71" t="s">
        <v>631</v>
      </c>
      <c r="F138" s="46" t="s">
        <v>398</v>
      </c>
      <c r="G138" s="8"/>
    </row>
    <row r="139" spans="1:7" s="6" customFormat="1" ht="14.25" customHeight="1">
      <c r="A139" s="7" t="s">
        <v>399</v>
      </c>
      <c r="B139" s="33">
        <v>20180928</v>
      </c>
      <c r="C139" s="46" t="s">
        <v>274</v>
      </c>
      <c r="D139" s="48">
        <v>120000</v>
      </c>
      <c r="E139" s="71" t="s">
        <v>631</v>
      </c>
      <c r="F139" s="46" t="s">
        <v>400</v>
      </c>
      <c r="G139" s="8"/>
    </row>
    <row r="140" spans="1:7" s="6" customFormat="1" ht="14.25" customHeight="1">
      <c r="A140" s="7" t="s">
        <v>401</v>
      </c>
      <c r="B140" s="33">
        <v>20180928</v>
      </c>
      <c r="C140" s="46" t="s">
        <v>274</v>
      </c>
      <c r="D140" s="48">
        <v>120000</v>
      </c>
      <c r="E140" s="71" t="s">
        <v>631</v>
      </c>
      <c r="F140" s="46" t="s">
        <v>402</v>
      </c>
      <c r="G140" s="8"/>
    </row>
    <row r="141" spans="1:7" s="6" customFormat="1" ht="14.25" customHeight="1">
      <c r="A141" s="7" t="s">
        <v>403</v>
      </c>
      <c r="B141" s="33">
        <v>20180928</v>
      </c>
      <c r="C141" s="46" t="s">
        <v>274</v>
      </c>
      <c r="D141" s="48">
        <v>100000</v>
      </c>
      <c r="E141" s="71" t="s">
        <v>631</v>
      </c>
      <c r="F141" s="46" t="s">
        <v>404</v>
      </c>
      <c r="G141" s="8"/>
    </row>
    <row r="142" spans="1:7" s="6" customFormat="1" ht="14.25" customHeight="1">
      <c r="A142" s="7" t="s">
        <v>405</v>
      </c>
      <c r="B142" s="33">
        <v>20180928</v>
      </c>
      <c r="C142" s="46" t="s">
        <v>250</v>
      </c>
      <c r="D142" s="48">
        <v>80000</v>
      </c>
      <c r="E142" s="71" t="s">
        <v>631</v>
      </c>
      <c r="F142" s="46" t="s">
        <v>406</v>
      </c>
      <c r="G142" s="8"/>
    </row>
    <row r="143" spans="1:7" s="6" customFormat="1" ht="14.25" customHeight="1">
      <c r="A143" s="7" t="s">
        <v>407</v>
      </c>
      <c r="B143" s="33">
        <v>20181002</v>
      </c>
      <c r="C143" s="46" t="s">
        <v>247</v>
      </c>
      <c r="D143" s="48">
        <v>12000</v>
      </c>
      <c r="E143" s="71" t="s">
        <v>631</v>
      </c>
      <c r="F143" s="46" t="s">
        <v>408</v>
      </c>
      <c r="G143" s="8"/>
    </row>
    <row r="144" spans="1:7" s="6" customFormat="1" ht="14.25" customHeight="1">
      <c r="A144" s="7" t="s">
        <v>409</v>
      </c>
      <c r="B144" s="33">
        <v>20181002</v>
      </c>
      <c r="C144" s="46" t="s">
        <v>274</v>
      </c>
      <c r="D144" s="58">
        <v>34760</v>
      </c>
      <c r="E144" s="71" t="s">
        <v>631</v>
      </c>
      <c r="F144" s="46" t="s">
        <v>410</v>
      </c>
      <c r="G144" s="8"/>
    </row>
    <row r="145" spans="1:7" s="6" customFormat="1" ht="14.25" customHeight="1">
      <c r="A145" s="7" t="s">
        <v>411</v>
      </c>
      <c r="B145" s="33">
        <v>20181002</v>
      </c>
      <c r="C145" s="46" t="s">
        <v>274</v>
      </c>
      <c r="D145" s="41">
        <v>21000</v>
      </c>
      <c r="E145" s="71" t="s">
        <v>631</v>
      </c>
      <c r="F145" s="46" t="s">
        <v>412</v>
      </c>
      <c r="G145" s="8"/>
    </row>
    <row r="146" spans="1:7" s="6" customFormat="1" ht="14.25" customHeight="1">
      <c r="A146" s="7" t="s">
        <v>413</v>
      </c>
      <c r="B146" s="33">
        <v>20181002</v>
      </c>
      <c r="C146" s="46" t="s">
        <v>247</v>
      </c>
      <c r="D146" s="48">
        <v>120000</v>
      </c>
      <c r="E146" s="71" t="s">
        <v>631</v>
      </c>
      <c r="F146" s="46" t="s">
        <v>414</v>
      </c>
      <c r="G146" s="8"/>
    </row>
    <row r="147" spans="1:7" s="6" customFormat="1" ht="14.25" customHeight="1">
      <c r="A147" s="7" t="s">
        <v>415</v>
      </c>
      <c r="B147" s="33">
        <v>20181004</v>
      </c>
      <c r="C147" s="46" t="s">
        <v>274</v>
      </c>
      <c r="D147" s="48">
        <v>105000</v>
      </c>
      <c r="E147" s="71" t="s">
        <v>631</v>
      </c>
      <c r="F147" s="46" t="s">
        <v>416</v>
      </c>
      <c r="G147" s="8"/>
    </row>
    <row r="148" spans="1:7" s="6" customFormat="1" ht="14.25" customHeight="1">
      <c r="A148" s="7" t="s">
        <v>417</v>
      </c>
      <c r="B148" s="33">
        <v>20181005</v>
      </c>
      <c r="C148" s="46" t="s">
        <v>256</v>
      </c>
      <c r="D148" s="48">
        <v>-1431519</v>
      </c>
      <c r="E148" s="71" t="s">
        <v>631</v>
      </c>
      <c r="F148" s="46" t="s">
        <v>418</v>
      </c>
      <c r="G148" s="8"/>
    </row>
    <row r="149" spans="1:7" s="6" customFormat="1" ht="14.25" customHeight="1">
      <c r="A149" s="7" t="s">
        <v>419</v>
      </c>
      <c r="B149" s="33">
        <v>20181005</v>
      </c>
      <c r="C149" s="46" t="s">
        <v>254</v>
      </c>
      <c r="D149" s="48">
        <v>14400</v>
      </c>
      <c r="E149" s="71" t="s">
        <v>631</v>
      </c>
      <c r="F149" s="46" t="s">
        <v>420</v>
      </c>
      <c r="G149" s="8"/>
    </row>
    <row r="150" spans="1:7" s="6" customFormat="1" ht="14.25" customHeight="1">
      <c r="A150" s="7" t="s">
        <v>421</v>
      </c>
      <c r="B150" s="33">
        <v>20181005</v>
      </c>
      <c r="C150" s="46" t="s">
        <v>274</v>
      </c>
      <c r="D150" s="48">
        <v>60000</v>
      </c>
      <c r="E150" s="71" t="s">
        <v>631</v>
      </c>
      <c r="F150" s="46" t="s">
        <v>422</v>
      </c>
      <c r="G150" s="8"/>
    </row>
    <row r="151" spans="1:7" s="6" customFormat="1" ht="14.25" customHeight="1">
      <c r="A151" s="7" t="s">
        <v>423</v>
      </c>
      <c r="B151" s="33">
        <v>20181005</v>
      </c>
      <c r="C151" s="46" t="s">
        <v>274</v>
      </c>
      <c r="D151" s="48">
        <v>60000</v>
      </c>
      <c r="E151" s="71" t="s">
        <v>631</v>
      </c>
      <c r="F151" s="46" t="s">
        <v>422</v>
      </c>
      <c r="G151" s="8"/>
    </row>
    <row r="152" spans="1:7" s="6" customFormat="1" ht="14.25" customHeight="1">
      <c r="A152" s="7" t="s">
        <v>424</v>
      </c>
      <c r="B152" s="33">
        <v>20181008</v>
      </c>
      <c r="C152" s="46" t="s">
        <v>274</v>
      </c>
      <c r="D152" s="48">
        <v>18790</v>
      </c>
      <c r="E152" s="71" t="s">
        <v>631</v>
      </c>
      <c r="F152" s="46" t="s">
        <v>425</v>
      </c>
      <c r="G152" s="8"/>
    </row>
    <row r="153" spans="1:7" s="6" customFormat="1" ht="14.25" customHeight="1">
      <c r="A153" s="7" t="s">
        <v>426</v>
      </c>
      <c r="B153" s="33">
        <v>20181009</v>
      </c>
      <c r="C153" s="46" t="s">
        <v>274</v>
      </c>
      <c r="D153" s="48">
        <v>55300</v>
      </c>
      <c r="E153" s="71" t="s">
        <v>631</v>
      </c>
      <c r="F153" s="46" t="s">
        <v>427</v>
      </c>
      <c r="G153" s="8"/>
    </row>
    <row r="154" spans="1:7" s="6" customFormat="1" ht="14.25" customHeight="1">
      <c r="A154" s="7" t="s">
        <v>428</v>
      </c>
      <c r="B154" s="33">
        <v>20181010</v>
      </c>
      <c r="C154" s="46" t="s">
        <v>274</v>
      </c>
      <c r="D154" s="48">
        <v>3300</v>
      </c>
      <c r="E154" s="71" t="s">
        <v>631</v>
      </c>
      <c r="F154" s="46" t="s">
        <v>429</v>
      </c>
      <c r="G154" s="8"/>
    </row>
    <row r="155" spans="1:7" s="6" customFormat="1" ht="14.25" customHeight="1">
      <c r="A155" s="7" t="s">
        <v>430</v>
      </c>
      <c r="B155" s="33">
        <v>20181010</v>
      </c>
      <c r="C155" s="46" t="s">
        <v>274</v>
      </c>
      <c r="D155" s="48">
        <v>105000</v>
      </c>
      <c r="E155" s="71" t="s">
        <v>631</v>
      </c>
      <c r="F155" s="46" t="s">
        <v>431</v>
      </c>
      <c r="G155" s="8"/>
    </row>
    <row r="156" spans="1:7" s="6" customFormat="1" ht="14.25" customHeight="1">
      <c r="A156" s="7" t="s">
        <v>432</v>
      </c>
      <c r="B156" s="33">
        <v>20181010</v>
      </c>
      <c r="C156" s="46" t="s">
        <v>274</v>
      </c>
      <c r="D156" s="48">
        <v>100000</v>
      </c>
      <c r="E156" s="71" t="s">
        <v>631</v>
      </c>
      <c r="F156" s="46" t="s">
        <v>433</v>
      </c>
      <c r="G156" s="8"/>
    </row>
    <row r="157" spans="1:7" s="6" customFormat="1" ht="14.25" customHeight="1">
      <c r="A157" s="7" t="s">
        <v>434</v>
      </c>
      <c r="B157" s="33">
        <v>20181010</v>
      </c>
      <c r="C157" s="46" t="s">
        <v>274</v>
      </c>
      <c r="D157" s="48">
        <v>200000</v>
      </c>
      <c r="E157" s="71" t="s">
        <v>631</v>
      </c>
      <c r="F157" s="46" t="s">
        <v>435</v>
      </c>
      <c r="G157" s="8"/>
    </row>
    <row r="158" spans="1:7" s="6" customFormat="1" ht="14.25" customHeight="1">
      <c r="A158" s="7" t="s">
        <v>436</v>
      </c>
      <c r="B158" s="33">
        <v>20181010</v>
      </c>
      <c r="C158" s="46" t="s">
        <v>274</v>
      </c>
      <c r="D158" s="48">
        <v>96700</v>
      </c>
      <c r="E158" s="71" t="s">
        <v>631</v>
      </c>
      <c r="F158" s="46" t="s">
        <v>437</v>
      </c>
      <c r="G158" s="8"/>
    </row>
    <row r="159" spans="1:7" s="6" customFormat="1" ht="14.25" customHeight="1">
      <c r="A159" s="7" t="s">
        <v>438</v>
      </c>
      <c r="B159" s="33">
        <v>20181010</v>
      </c>
      <c r="C159" s="46" t="s">
        <v>274</v>
      </c>
      <c r="D159" s="48">
        <v>120000</v>
      </c>
      <c r="E159" s="71" t="s">
        <v>631</v>
      </c>
      <c r="F159" s="46" t="s">
        <v>439</v>
      </c>
      <c r="G159" s="8"/>
    </row>
    <row r="160" spans="1:7" s="6" customFormat="1" ht="14.25" customHeight="1">
      <c r="A160" s="7" t="s">
        <v>440</v>
      </c>
      <c r="B160" s="33">
        <v>20181010</v>
      </c>
      <c r="C160" s="46" t="s">
        <v>274</v>
      </c>
      <c r="D160" s="48">
        <v>35000</v>
      </c>
      <c r="E160" s="71" t="s">
        <v>631</v>
      </c>
      <c r="F160" s="46" t="s">
        <v>441</v>
      </c>
      <c r="G160" s="8"/>
    </row>
    <row r="161" spans="1:7" s="6" customFormat="1" ht="14.25" customHeight="1">
      <c r="A161" s="7" t="s">
        <v>442</v>
      </c>
      <c r="B161" s="33">
        <v>20181010</v>
      </c>
      <c r="C161" s="46" t="s">
        <v>254</v>
      </c>
      <c r="D161" s="48">
        <v>2000</v>
      </c>
      <c r="E161" s="71" t="s">
        <v>631</v>
      </c>
      <c r="F161" s="46" t="s">
        <v>443</v>
      </c>
      <c r="G161" s="8"/>
    </row>
    <row r="162" spans="1:7" s="6" customFormat="1" ht="14.25" customHeight="1">
      <c r="A162" s="7" t="s">
        <v>444</v>
      </c>
      <c r="B162" s="33">
        <v>20181017</v>
      </c>
      <c r="C162" s="46" t="s">
        <v>274</v>
      </c>
      <c r="D162" s="48">
        <v>120000</v>
      </c>
      <c r="E162" s="71" t="s">
        <v>631</v>
      </c>
      <c r="F162" s="46" t="s">
        <v>445</v>
      </c>
      <c r="G162" s="8"/>
    </row>
    <row r="163" spans="1:7" s="6" customFormat="1" ht="14.25" customHeight="1">
      <c r="A163" s="7" t="s">
        <v>446</v>
      </c>
      <c r="B163" s="33">
        <v>20181017</v>
      </c>
      <c r="C163" s="46" t="s">
        <v>274</v>
      </c>
      <c r="D163" s="48">
        <v>96700</v>
      </c>
      <c r="E163" s="71" t="s">
        <v>631</v>
      </c>
      <c r="F163" s="46" t="s">
        <v>447</v>
      </c>
      <c r="G163" s="8"/>
    </row>
    <row r="164" spans="1:7" s="6" customFormat="1" ht="14.25" customHeight="1">
      <c r="A164" s="7" t="s">
        <v>448</v>
      </c>
      <c r="B164" s="33">
        <v>20181017</v>
      </c>
      <c r="C164" s="46" t="s">
        <v>274</v>
      </c>
      <c r="D164" s="58">
        <v>31550</v>
      </c>
      <c r="E164" s="71" t="s">
        <v>631</v>
      </c>
      <c r="F164" s="46" t="s">
        <v>449</v>
      </c>
      <c r="G164" s="9"/>
    </row>
    <row r="165" spans="1:7" s="6" customFormat="1" ht="14.25" customHeight="1">
      <c r="A165" s="7" t="s">
        <v>450</v>
      </c>
      <c r="B165" s="33">
        <v>20181017</v>
      </c>
      <c r="C165" s="46" t="s">
        <v>274</v>
      </c>
      <c r="D165" s="41">
        <v>3300</v>
      </c>
      <c r="E165" s="71" t="s">
        <v>631</v>
      </c>
      <c r="F165" s="46" t="s">
        <v>451</v>
      </c>
      <c r="G165" s="8"/>
    </row>
    <row r="166" spans="1:7" s="6" customFormat="1" ht="14.25" customHeight="1">
      <c r="A166" s="7" t="s">
        <v>452</v>
      </c>
      <c r="B166" s="33">
        <v>20181018</v>
      </c>
      <c r="C166" s="46" t="s">
        <v>262</v>
      </c>
      <c r="D166" s="48">
        <v>240000</v>
      </c>
      <c r="E166" s="71" t="s">
        <v>631</v>
      </c>
      <c r="F166" s="46" t="s">
        <v>453</v>
      </c>
      <c r="G166" s="8"/>
    </row>
    <row r="167" spans="1:7" s="6" customFormat="1" ht="14.25" customHeight="1">
      <c r="A167" s="7" t="s">
        <v>454</v>
      </c>
      <c r="B167" s="33">
        <v>20181018</v>
      </c>
      <c r="C167" s="46" t="s">
        <v>254</v>
      </c>
      <c r="D167" s="48">
        <v>35900</v>
      </c>
      <c r="E167" s="71" t="s">
        <v>631</v>
      </c>
      <c r="F167" s="46" t="s">
        <v>455</v>
      </c>
      <c r="G167" s="8"/>
    </row>
    <row r="168" spans="1:7" s="6" customFormat="1" ht="14.25" customHeight="1">
      <c r="A168" s="7" t="s">
        <v>456</v>
      </c>
      <c r="B168" s="33">
        <v>20181018</v>
      </c>
      <c r="C168" s="46" t="s">
        <v>284</v>
      </c>
      <c r="D168" s="48">
        <v>18000</v>
      </c>
      <c r="E168" s="71" t="s">
        <v>631</v>
      </c>
      <c r="F168" s="46" t="s">
        <v>457</v>
      </c>
      <c r="G168" s="8"/>
    </row>
    <row r="169" spans="1:7" s="6" customFormat="1" ht="14.25" customHeight="1">
      <c r="A169" s="7" t="s">
        <v>458</v>
      </c>
      <c r="B169" s="33">
        <v>20181018</v>
      </c>
      <c r="C169" s="46" t="s">
        <v>274</v>
      </c>
      <c r="D169" s="48">
        <v>14480</v>
      </c>
      <c r="E169" s="71" t="s">
        <v>631</v>
      </c>
      <c r="F169" s="46" t="s">
        <v>459</v>
      </c>
      <c r="G169" s="8"/>
    </row>
    <row r="170" spans="1:7" s="6" customFormat="1" ht="14.25" customHeight="1">
      <c r="A170" s="7" t="s">
        <v>460</v>
      </c>
      <c r="B170" s="33">
        <v>20181019</v>
      </c>
      <c r="C170" s="46" t="s">
        <v>274</v>
      </c>
      <c r="D170" s="48">
        <v>120000</v>
      </c>
      <c r="E170" s="71" t="s">
        <v>631</v>
      </c>
      <c r="F170" s="46" t="s">
        <v>461</v>
      </c>
      <c r="G170" s="8"/>
    </row>
    <row r="171" spans="1:7" s="6" customFormat="1" ht="14.25" customHeight="1">
      <c r="A171" s="7" t="s">
        <v>462</v>
      </c>
      <c r="B171" s="33">
        <v>20181024</v>
      </c>
      <c r="C171" s="46" t="s">
        <v>274</v>
      </c>
      <c r="D171" s="48">
        <v>30970</v>
      </c>
      <c r="E171" s="71" t="s">
        <v>631</v>
      </c>
      <c r="F171" s="46" t="s">
        <v>463</v>
      </c>
      <c r="G171" s="8"/>
    </row>
    <row r="172" spans="1:7" s="6" customFormat="1" ht="14.25" customHeight="1">
      <c r="A172" s="7" t="s">
        <v>464</v>
      </c>
      <c r="B172" s="33">
        <v>20181024</v>
      </c>
      <c r="C172" s="46" t="s">
        <v>274</v>
      </c>
      <c r="D172" s="48">
        <v>33850</v>
      </c>
      <c r="E172" s="71" t="s">
        <v>631</v>
      </c>
      <c r="F172" s="46" t="s">
        <v>465</v>
      </c>
      <c r="G172" s="8"/>
    </row>
    <row r="173" spans="1:7" s="6" customFormat="1" ht="14.25" customHeight="1">
      <c r="A173" s="7" t="s">
        <v>466</v>
      </c>
      <c r="B173" s="33">
        <v>20181024</v>
      </c>
      <c r="C173" s="46" t="s">
        <v>274</v>
      </c>
      <c r="D173" s="48">
        <v>105000</v>
      </c>
      <c r="E173" s="71" t="s">
        <v>631</v>
      </c>
      <c r="F173" s="46" t="s">
        <v>467</v>
      </c>
      <c r="G173" s="8"/>
    </row>
    <row r="174" spans="1:7" s="6" customFormat="1" ht="14.25" customHeight="1">
      <c r="A174" s="7" t="s">
        <v>468</v>
      </c>
      <c r="B174" s="33">
        <v>20181025</v>
      </c>
      <c r="C174" s="46" t="s">
        <v>274</v>
      </c>
      <c r="D174" s="48">
        <v>10000</v>
      </c>
      <c r="E174" s="71" t="s">
        <v>631</v>
      </c>
      <c r="F174" s="46" t="s">
        <v>469</v>
      </c>
      <c r="G174" s="8"/>
    </row>
    <row r="175" spans="1:7" s="6" customFormat="1" ht="14.25" customHeight="1">
      <c r="A175" s="7" t="s">
        <v>470</v>
      </c>
      <c r="B175" s="33">
        <v>20181026</v>
      </c>
      <c r="C175" s="46" t="s">
        <v>274</v>
      </c>
      <c r="D175" s="48">
        <v>120000</v>
      </c>
      <c r="E175" s="71" t="s">
        <v>631</v>
      </c>
      <c r="F175" s="46" t="s">
        <v>471</v>
      </c>
      <c r="G175" s="8"/>
    </row>
    <row r="176" spans="1:7" s="6" customFormat="1" ht="14.25" customHeight="1">
      <c r="A176" s="7" t="s">
        <v>472</v>
      </c>
      <c r="B176" s="33">
        <v>20181026</v>
      </c>
      <c r="C176" s="46" t="s">
        <v>274</v>
      </c>
      <c r="D176" s="48">
        <v>96700</v>
      </c>
      <c r="E176" s="71" t="s">
        <v>631</v>
      </c>
      <c r="F176" s="46" t="s">
        <v>473</v>
      </c>
      <c r="G176" s="8"/>
    </row>
    <row r="177" spans="1:7" s="6" customFormat="1" ht="14.25" customHeight="1">
      <c r="A177" s="7" t="s">
        <v>474</v>
      </c>
      <c r="B177" s="33">
        <v>20181026</v>
      </c>
      <c r="C177" s="46" t="s">
        <v>274</v>
      </c>
      <c r="D177" s="48">
        <v>3300</v>
      </c>
      <c r="E177" s="71" t="s">
        <v>631</v>
      </c>
      <c r="F177" s="46" t="s">
        <v>475</v>
      </c>
      <c r="G177" s="8"/>
    </row>
    <row r="178" spans="1:7" s="6" customFormat="1" ht="14.25" customHeight="1">
      <c r="A178" s="7" t="s">
        <v>476</v>
      </c>
      <c r="B178" s="33">
        <v>20181030</v>
      </c>
      <c r="C178" s="46" t="s">
        <v>247</v>
      </c>
      <c r="D178" s="48">
        <v>81400</v>
      </c>
      <c r="E178" s="71" t="s">
        <v>631</v>
      </c>
      <c r="F178" s="46" t="s">
        <v>477</v>
      </c>
      <c r="G178" s="8"/>
    </row>
    <row r="179" spans="1:7" s="6" customFormat="1" ht="14.25" customHeight="1">
      <c r="A179" s="7" t="s">
        <v>478</v>
      </c>
      <c r="B179" s="33">
        <v>20181030</v>
      </c>
      <c r="C179" s="46" t="s">
        <v>274</v>
      </c>
      <c r="D179" s="48">
        <v>44600</v>
      </c>
      <c r="E179" s="71" t="s">
        <v>631</v>
      </c>
      <c r="F179" s="46" t="s">
        <v>479</v>
      </c>
      <c r="G179" s="8"/>
    </row>
    <row r="180" spans="1:7" s="6" customFormat="1" ht="14.25" customHeight="1">
      <c r="A180" s="7" t="s">
        <v>480</v>
      </c>
      <c r="B180" s="33">
        <v>20181031</v>
      </c>
      <c r="C180" s="46" t="s">
        <v>250</v>
      </c>
      <c r="D180" s="48">
        <v>55800</v>
      </c>
      <c r="E180" s="71" t="s">
        <v>631</v>
      </c>
      <c r="F180" s="46" t="s">
        <v>481</v>
      </c>
      <c r="G180" s="8"/>
    </row>
    <row r="181" spans="1:7" s="6" customFormat="1" ht="14.25" customHeight="1">
      <c r="A181" s="7" t="s">
        <v>482</v>
      </c>
      <c r="B181" s="33">
        <v>20181031</v>
      </c>
      <c r="C181" s="46" t="s">
        <v>274</v>
      </c>
      <c r="D181" s="48">
        <v>20000</v>
      </c>
      <c r="E181" s="71" t="s">
        <v>631</v>
      </c>
      <c r="F181" s="46" t="s">
        <v>483</v>
      </c>
      <c r="G181" s="8"/>
    </row>
    <row r="182" spans="1:7" s="6" customFormat="1" ht="14.25" customHeight="1">
      <c r="A182" s="7" t="s">
        <v>484</v>
      </c>
      <c r="B182" s="33">
        <v>20181031</v>
      </c>
      <c r="C182" s="46" t="s">
        <v>250</v>
      </c>
      <c r="D182" s="48">
        <v>80000</v>
      </c>
      <c r="E182" s="71" t="s">
        <v>631</v>
      </c>
      <c r="F182" s="46" t="s">
        <v>485</v>
      </c>
      <c r="G182" s="8"/>
    </row>
    <row r="183" spans="1:7" s="6" customFormat="1" ht="14.25" customHeight="1">
      <c r="A183" s="7" t="s">
        <v>486</v>
      </c>
      <c r="B183" s="33">
        <v>20181101</v>
      </c>
      <c r="C183" s="46" t="s">
        <v>274</v>
      </c>
      <c r="D183" s="48">
        <v>105000</v>
      </c>
      <c r="E183" s="71" t="s">
        <v>631</v>
      </c>
      <c r="F183" s="46" t="s">
        <v>487</v>
      </c>
      <c r="G183" s="8"/>
    </row>
    <row r="184" spans="1:7" s="6" customFormat="1" ht="14.25" customHeight="1">
      <c r="A184" s="7" t="s">
        <v>488</v>
      </c>
      <c r="B184" s="33">
        <v>20181101</v>
      </c>
      <c r="C184" s="46" t="s">
        <v>274</v>
      </c>
      <c r="D184" s="58">
        <v>14000</v>
      </c>
      <c r="E184" s="71" t="s">
        <v>631</v>
      </c>
      <c r="F184" s="46" t="s">
        <v>489</v>
      </c>
      <c r="G184" s="8"/>
    </row>
    <row r="185" spans="1:7" s="6" customFormat="1" ht="14.25" customHeight="1">
      <c r="A185" s="7" t="s">
        <v>490</v>
      </c>
      <c r="B185" s="33">
        <v>20181101</v>
      </c>
      <c r="C185" s="46" t="s">
        <v>254</v>
      </c>
      <c r="D185" s="41">
        <v>18000</v>
      </c>
      <c r="E185" s="71" t="s">
        <v>631</v>
      </c>
      <c r="F185" s="46" t="s">
        <v>491</v>
      </c>
      <c r="G185" s="8"/>
    </row>
    <row r="186" spans="1:7" s="6" customFormat="1" ht="14.25" customHeight="1">
      <c r="A186" s="7" t="s">
        <v>492</v>
      </c>
      <c r="B186" s="33">
        <v>20181101</v>
      </c>
      <c r="C186" s="46" t="s">
        <v>274</v>
      </c>
      <c r="D186" s="48">
        <v>34720</v>
      </c>
      <c r="E186" s="71" t="s">
        <v>631</v>
      </c>
      <c r="F186" s="46" t="s">
        <v>493</v>
      </c>
      <c r="G186" s="8"/>
    </row>
    <row r="187" spans="1:7" s="6" customFormat="1" ht="14.25" customHeight="1">
      <c r="A187" s="7" t="s">
        <v>494</v>
      </c>
      <c r="B187" s="33">
        <v>20181101</v>
      </c>
      <c r="C187" s="46" t="s">
        <v>274</v>
      </c>
      <c r="D187" s="48">
        <v>16400</v>
      </c>
      <c r="E187" s="71" t="s">
        <v>631</v>
      </c>
      <c r="F187" s="46" t="s">
        <v>495</v>
      </c>
      <c r="G187" s="8"/>
    </row>
    <row r="188" spans="1:7" s="6" customFormat="1" ht="14.25" customHeight="1">
      <c r="A188" s="7" t="s">
        <v>496</v>
      </c>
      <c r="B188" s="33">
        <v>20181105</v>
      </c>
      <c r="C188" s="46" t="s">
        <v>274</v>
      </c>
      <c r="D188" s="48">
        <v>120000</v>
      </c>
      <c r="E188" s="71" t="s">
        <v>631</v>
      </c>
      <c r="F188" s="46" t="s">
        <v>497</v>
      </c>
      <c r="G188" s="8"/>
    </row>
    <row r="189" spans="1:7" s="6" customFormat="1" ht="14.25" customHeight="1">
      <c r="A189" s="7" t="s">
        <v>498</v>
      </c>
      <c r="B189" s="33">
        <v>20181105</v>
      </c>
      <c r="C189" s="46" t="s">
        <v>274</v>
      </c>
      <c r="D189" s="48">
        <v>3300</v>
      </c>
      <c r="E189" s="71" t="s">
        <v>631</v>
      </c>
      <c r="F189" s="46" t="s">
        <v>499</v>
      </c>
      <c r="G189" s="8"/>
    </row>
    <row r="190" spans="1:7" s="6" customFormat="1" ht="14.25" customHeight="1">
      <c r="A190" s="7" t="s">
        <v>500</v>
      </c>
      <c r="B190" s="33">
        <v>20181105</v>
      </c>
      <c r="C190" s="46" t="s">
        <v>274</v>
      </c>
      <c r="D190" s="48">
        <v>30000</v>
      </c>
      <c r="E190" s="71" t="s">
        <v>631</v>
      </c>
      <c r="F190" s="46" t="s">
        <v>497</v>
      </c>
      <c r="G190" s="8"/>
    </row>
    <row r="191" spans="1:7" s="6" customFormat="1" ht="14.25" customHeight="1">
      <c r="A191" s="7" t="s">
        <v>501</v>
      </c>
      <c r="B191" s="33">
        <v>20181105</v>
      </c>
      <c r="C191" s="46" t="s">
        <v>274</v>
      </c>
      <c r="D191" s="48">
        <v>96700</v>
      </c>
      <c r="E191" s="71" t="s">
        <v>631</v>
      </c>
      <c r="F191" s="46" t="s">
        <v>502</v>
      </c>
      <c r="G191" s="8"/>
    </row>
    <row r="192" spans="1:7" s="6" customFormat="1" ht="14.25" customHeight="1">
      <c r="A192" s="7" t="s">
        <v>503</v>
      </c>
      <c r="B192" s="33">
        <v>20181105</v>
      </c>
      <c r="C192" s="46" t="s">
        <v>274</v>
      </c>
      <c r="D192" s="48">
        <v>120000</v>
      </c>
      <c r="E192" s="71" t="s">
        <v>631</v>
      </c>
      <c r="F192" s="46" t="s">
        <v>504</v>
      </c>
      <c r="G192" s="8"/>
    </row>
    <row r="193" spans="1:7" s="6" customFormat="1" ht="14.25" customHeight="1">
      <c r="A193" s="7" t="s">
        <v>505</v>
      </c>
      <c r="B193" s="33">
        <v>20181105</v>
      </c>
      <c r="C193" s="46" t="s">
        <v>274</v>
      </c>
      <c r="D193" s="48">
        <v>150000</v>
      </c>
      <c r="E193" s="71" t="s">
        <v>631</v>
      </c>
      <c r="F193" s="46" t="s">
        <v>506</v>
      </c>
      <c r="G193" s="8"/>
    </row>
    <row r="194" spans="1:7" s="6" customFormat="1" ht="14.25" customHeight="1">
      <c r="A194" s="7" t="s">
        <v>507</v>
      </c>
      <c r="B194" s="33">
        <v>20181105</v>
      </c>
      <c r="C194" s="46" t="s">
        <v>274</v>
      </c>
      <c r="D194" s="48">
        <v>60000</v>
      </c>
      <c r="E194" s="71" t="s">
        <v>631</v>
      </c>
      <c r="F194" s="46" t="s">
        <v>497</v>
      </c>
      <c r="G194" s="8"/>
    </row>
    <row r="195" spans="1:7" s="6" customFormat="1" ht="14.25" customHeight="1">
      <c r="A195" s="7" t="s">
        <v>508</v>
      </c>
      <c r="B195" s="33">
        <v>20181105</v>
      </c>
      <c r="C195" s="46" t="s">
        <v>274</v>
      </c>
      <c r="D195" s="48">
        <v>100000</v>
      </c>
      <c r="E195" s="71" t="s">
        <v>631</v>
      </c>
      <c r="F195" s="46" t="s">
        <v>509</v>
      </c>
      <c r="G195" s="8"/>
    </row>
    <row r="196" spans="1:7" s="6" customFormat="1" ht="14.25" customHeight="1">
      <c r="A196" s="7" t="s">
        <v>510</v>
      </c>
      <c r="B196" s="33">
        <v>20181106</v>
      </c>
      <c r="C196" s="46" t="s">
        <v>274</v>
      </c>
      <c r="D196" s="48">
        <v>34900</v>
      </c>
      <c r="E196" s="71" t="s">
        <v>631</v>
      </c>
      <c r="F196" s="46" t="s">
        <v>511</v>
      </c>
      <c r="G196" s="8"/>
    </row>
    <row r="197" spans="1:7" s="6" customFormat="1" ht="14.25" customHeight="1">
      <c r="A197" s="7" t="s">
        <v>512</v>
      </c>
      <c r="B197" s="33">
        <v>20181107</v>
      </c>
      <c r="C197" s="46" t="s">
        <v>274</v>
      </c>
      <c r="D197" s="48">
        <v>105000</v>
      </c>
      <c r="E197" s="71" t="s">
        <v>631</v>
      </c>
      <c r="F197" s="46" t="s">
        <v>513</v>
      </c>
      <c r="G197" s="8"/>
    </row>
    <row r="198" spans="1:7" s="6" customFormat="1" ht="14.25" customHeight="1">
      <c r="A198" s="7" t="s">
        <v>514</v>
      </c>
      <c r="B198" s="33">
        <v>20181112</v>
      </c>
      <c r="C198" s="46" t="s">
        <v>274</v>
      </c>
      <c r="D198" s="48">
        <v>120000</v>
      </c>
      <c r="E198" s="71" t="s">
        <v>631</v>
      </c>
      <c r="F198" s="46" t="s">
        <v>515</v>
      </c>
      <c r="G198" s="8"/>
    </row>
    <row r="199" spans="1:7" s="6" customFormat="1" ht="14.25" customHeight="1">
      <c r="A199" s="7" t="s">
        <v>516</v>
      </c>
      <c r="B199" s="33">
        <v>20181112</v>
      </c>
      <c r="C199" s="46" t="s">
        <v>254</v>
      </c>
      <c r="D199" s="48">
        <v>4000</v>
      </c>
      <c r="E199" s="71" t="s">
        <v>631</v>
      </c>
      <c r="F199" s="46" t="s">
        <v>443</v>
      </c>
      <c r="G199" s="8"/>
    </row>
    <row r="200" spans="1:7" s="6" customFormat="1" ht="14.25" customHeight="1">
      <c r="A200" s="7" t="s">
        <v>517</v>
      </c>
      <c r="B200" s="33">
        <v>20181113</v>
      </c>
      <c r="C200" s="46" t="s">
        <v>274</v>
      </c>
      <c r="D200" s="48">
        <v>20000</v>
      </c>
      <c r="E200" s="71" t="s">
        <v>631</v>
      </c>
      <c r="F200" s="46" t="s">
        <v>518</v>
      </c>
      <c r="G200" s="8"/>
    </row>
    <row r="201" spans="1:7" s="6" customFormat="1" ht="14.25" customHeight="1">
      <c r="A201" s="7" t="s">
        <v>519</v>
      </c>
      <c r="B201" s="33">
        <v>20181113</v>
      </c>
      <c r="C201" s="46" t="s">
        <v>274</v>
      </c>
      <c r="D201" s="48">
        <v>11700</v>
      </c>
      <c r="E201" s="71" t="s">
        <v>631</v>
      </c>
      <c r="F201" s="46" t="s">
        <v>520</v>
      </c>
      <c r="G201" s="8"/>
    </row>
    <row r="202" spans="1:7" s="6" customFormat="1" ht="14.25" customHeight="1">
      <c r="A202" s="7" t="s">
        <v>521</v>
      </c>
      <c r="B202" s="33">
        <v>20181113</v>
      </c>
      <c r="C202" s="46" t="s">
        <v>274</v>
      </c>
      <c r="D202" s="48">
        <v>35000</v>
      </c>
      <c r="E202" s="71" t="s">
        <v>631</v>
      </c>
      <c r="F202" s="46" t="s">
        <v>522</v>
      </c>
      <c r="G202" s="8"/>
    </row>
    <row r="203" spans="1:7" s="6" customFormat="1" ht="14.25" customHeight="1">
      <c r="A203" s="7" t="s">
        <v>523</v>
      </c>
      <c r="B203" s="33">
        <v>20181114</v>
      </c>
      <c r="C203" s="46" t="s">
        <v>274</v>
      </c>
      <c r="D203" s="48">
        <v>34280</v>
      </c>
      <c r="E203" s="71" t="s">
        <v>631</v>
      </c>
      <c r="F203" s="46" t="s">
        <v>524</v>
      </c>
      <c r="G203" s="8"/>
    </row>
    <row r="204" spans="1:7" s="6" customFormat="1" ht="14.25" customHeight="1">
      <c r="A204" s="7" t="s">
        <v>525</v>
      </c>
      <c r="B204" s="33">
        <v>20181114</v>
      </c>
      <c r="C204" s="46" t="s">
        <v>274</v>
      </c>
      <c r="D204" s="58">
        <v>105000</v>
      </c>
      <c r="E204" s="71" t="s">
        <v>631</v>
      </c>
      <c r="F204" s="46" t="s">
        <v>526</v>
      </c>
      <c r="G204" s="8"/>
    </row>
    <row r="205" spans="1:7" s="6" customFormat="1" ht="14.25" customHeight="1">
      <c r="A205" s="7" t="s">
        <v>527</v>
      </c>
      <c r="B205" s="33">
        <v>20181115</v>
      </c>
      <c r="C205" s="46" t="s">
        <v>254</v>
      </c>
      <c r="D205" s="48">
        <v>35900</v>
      </c>
      <c r="E205" s="71" t="s">
        <v>631</v>
      </c>
      <c r="F205" s="46" t="s">
        <v>528</v>
      </c>
      <c r="G205" s="8"/>
    </row>
    <row r="206" spans="1:7" s="6" customFormat="1" ht="14.25" customHeight="1">
      <c r="A206" s="7" t="s">
        <v>529</v>
      </c>
      <c r="B206" s="33">
        <v>20181116</v>
      </c>
      <c r="C206" s="46" t="s">
        <v>274</v>
      </c>
      <c r="D206" s="48">
        <v>32000</v>
      </c>
      <c r="E206" s="71" t="s">
        <v>631</v>
      </c>
      <c r="F206" s="46" t="s">
        <v>530</v>
      </c>
      <c r="G206" s="8"/>
    </row>
    <row r="207" spans="1:7" s="6" customFormat="1" ht="14.25" customHeight="1">
      <c r="A207" s="7" t="s">
        <v>531</v>
      </c>
      <c r="B207" s="33">
        <v>20181116</v>
      </c>
      <c r="C207" s="46" t="s">
        <v>274</v>
      </c>
      <c r="D207" s="48">
        <v>58300</v>
      </c>
      <c r="E207" s="71" t="s">
        <v>631</v>
      </c>
      <c r="F207" s="46" t="s">
        <v>530</v>
      </c>
      <c r="G207" s="8"/>
    </row>
    <row r="208" spans="1:7" s="6" customFormat="1" ht="14.25" customHeight="1">
      <c r="A208" s="7" t="s">
        <v>532</v>
      </c>
      <c r="B208" s="33">
        <v>20181119</v>
      </c>
      <c r="C208" s="46" t="s">
        <v>274</v>
      </c>
      <c r="D208" s="48">
        <v>120000</v>
      </c>
      <c r="E208" s="71" t="s">
        <v>631</v>
      </c>
      <c r="F208" s="46" t="s">
        <v>533</v>
      </c>
      <c r="G208" s="8"/>
    </row>
    <row r="209" spans="1:7" s="6" customFormat="1" ht="14.25" customHeight="1">
      <c r="A209" s="7" t="s">
        <v>534</v>
      </c>
      <c r="B209" s="33">
        <v>20181119</v>
      </c>
      <c r="C209" s="46" t="s">
        <v>274</v>
      </c>
      <c r="D209" s="48">
        <v>96700</v>
      </c>
      <c r="E209" s="71" t="s">
        <v>631</v>
      </c>
      <c r="F209" s="46" t="s">
        <v>535</v>
      </c>
      <c r="G209" s="8"/>
    </row>
    <row r="210" spans="1:7" s="6" customFormat="1" ht="14.25" customHeight="1">
      <c r="A210" s="7" t="s">
        <v>536</v>
      </c>
      <c r="B210" s="33">
        <v>20181119</v>
      </c>
      <c r="C210" s="46" t="s">
        <v>274</v>
      </c>
      <c r="D210" s="48">
        <v>20000</v>
      </c>
      <c r="E210" s="71" t="s">
        <v>631</v>
      </c>
      <c r="F210" s="46" t="s">
        <v>537</v>
      </c>
      <c r="G210" s="8"/>
    </row>
    <row r="211" spans="1:7" s="6" customFormat="1" ht="14.25" customHeight="1">
      <c r="A211" s="7" t="s">
        <v>538</v>
      </c>
      <c r="B211" s="33">
        <v>20181119</v>
      </c>
      <c r="C211" s="46" t="s">
        <v>274</v>
      </c>
      <c r="D211" s="48">
        <v>3300</v>
      </c>
      <c r="E211" s="71" t="s">
        <v>631</v>
      </c>
      <c r="F211" s="46" t="s">
        <v>539</v>
      </c>
      <c r="G211" s="8"/>
    </row>
    <row r="212" spans="1:7" s="6" customFormat="1" ht="14.25" customHeight="1">
      <c r="A212" s="7" t="s">
        <v>540</v>
      </c>
      <c r="B212" s="33">
        <v>20181123</v>
      </c>
      <c r="C212" s="46" t="s">
        <v>274</v>
      </c>
      <c r="D212" s="48">
        <v>9900</v>
      </c>
      <c r="E212" s="71" t="s">
        <v>631</v>
      </c>
      <c r="F212" s="46" t="s">
        <v>541</v>
      </c>
      <c r="G212" s="8"/>
    </row>
    <row r="213" spans="1:7" s="6" customFormat="1" ht="14.25" customHeight="1">
      <c r="A213" s="7" t="s">
        <v>542</v>
      </c>
      <c r="B213" s="33">
        <v>20181123</v>
      </c>
      <c r="C213" s="46" t="s">
        <v>274</v>
      </c>
      <c r="D213" s="48">
        <v>34880</v>
      </c>
      <c r="E213" s="71" t="s">
        <v>631</v>
      </c>
      <c r="F213" s="46" t="s">
        <v>543</v>
      </c>
      <c r="G213" s="8"/>
    </row>
    <row r="214" spans="1:7" s="6" customFormat="1" ht="14.25" customHeight="1">
      <c r="A214" s="7" t="s">
        <v>544</v>
      </c>
      <c r="B214" s="33">
        <v>20181123</v>
      </c>
      <c r="C214" s="46" t="s">
        <v>274</v>
      </c>
      <c r="D214" s="48">
        <v>120000</v>
      </c>
      <c r="E214" s="71" t="s">
        <v>631</v>
      </c>
      <c r="F214" s="46" t="s">
        <v>545</v>
      </c>
      <c r="G214" s="8"/>
    </row>
    <row r="215" spans="1:7" s="6" customFormat="1" ht="14.25" customHeight="1">
      <c r="A215" s="7" t="s">
        <v>546</v>
      </c>
      <c r="B215" s="33">
        <v>20181123</v>
      </c>
      <c r="C215" s="46" t="s">
        <v>274</v>
      </c>
      <c r="D215" s="48">
        <v>105000</v>
      </c>
      <c r="E215" s="71" t="s">
        <v>631</v>
      </c>
      <c r="F215" s="46" t="s">
        <v>547</v>
      </c>
      <c r="G215" s="8"/>
    </row>
    <row r="216" spans="1:7" s="6" customFormat="1" ht="14.25" customHeight="1">
      <c r="A216" s="7" t="s">
        <v>548</v>
      </c>
      <c r="B216" s="33">
        <v>20181126</v>
      </c>
      <c r="C216" s="46" t="s">
        <v>274</v>
      </c>
      <c r="D216" s="48">
        <v>43450</v>
      </c>
      <c r="E216" s="71" t="s">
        <v>631</v>
      </c>
      <c r="F216" s="46" t="s">
        <v>549</v>
      </c>
      <c r="G216" s="8"/>
    </row>
    <row r="217" spans="1:7" s="6" customFormat="1" ht="14.25" customHeight="1">
      <c r="A217" s="7" t="s">
        <v>550</v>
      </c>
      <c r="B217" s="33">
        <v>20181128</v>
      </c>
      <c r="C217" s="46" t="s">
        <v>274</v>
      </c>
      <c r="D217" s="48">
        <v>19600</v>
      </c>
      <c r="E217" s="71" t="s">
        <v>631</v>
      </c>
      <c r="F217" s="46" t="s">
        <v>551</v>
      </c>
      <c r="G217" s="8"/>
    </row>
    <row r="218" spans="1:7" s="6" customFormat="1" ht="14.25" customHeight="1">
      <c r="A218" s="7" t="s">
        <v>552</v>
      </c>
      <c r="B218" s="33">
        <v>20181128</v>
      </c>
      <c r="C218" s="46" t="s">
        <v>274</v>
      </c>
      <c r="D218" s="48">
        <v>34870</v>
      </c>
      <c r="E218" s="71" t="s">
        <v>631</v>
      </c>
      <c r="F218" s="46" t="s">
        <v>553</v>
      </c>
      <c r="G218" s="8"/>
    </row>
    <row r="219" spans="1:7" s="6" customFormat="1" ht="14.25" customHeight="1">
      <c r="A219" s="7" t="s">
        <v>554</v>
      </c>
      <c r="B219" s="33">
        <v>20181128</v>
      </c>
      <c r="C219" s="46" t="s">
        <v>274</v>
      </c>
      <c r="D219" s="48">
        <v>105000</v>
      </c>
      <c r="E219" s="71" t="s">
        <v>631</v>
      </c>
      <c r="F219" s="46" t="s">
        <v>555</v>
      </c>
      <c r="G219" s="8"/>
    </row>
    <row r="220" spans="1:7" s="6" customFormat="1" ht="14.25" customHeight="1">
      <c r="A220" s="7" t="s">
        <v>556</v>
      </c>
      <c r="B220" s="33">
        <v>20181130</v>
      </c>
      <c r="C220" s="46" t="s">
        <v>274</v>
      </c>
      <c r="D220" s="48">
        <v>3300</v>
      </c>
      <c r="E220" s="71" t="s">
        <v>631</v>
      </c>
      <c r="F220" s="46" t="s">
        <v>557</v>
      </c>
      <c r="G220" s="8"/>
    </row>
    <row r="221" spans="1:7" s="6" customFormat="1" ht="14.25" customHeight="1">
      <c r="A221" s="7" t="s">
        <v>558</v>
      </c>
      <c r="B221" s="33">
        <v>20181130</v>
      </c>
      <c r="C221" s="46" t="s">
        <v>274</v>
      </c>
      <c r="D221" s="48">
        <v>3300</v>
      </c>
      <c r="E221" s="71" t="s">
        <v>631</v>
      </c>
      <c r="F221" s="46" t="s">
        <v>559</v>
      </c>
      <c r="G221" s="8"/>
    </row>
    <row r="222" spans="1:7" s="6" customFormat="1" ht="14.25" customHeight="1">
      <c r="A222" s="7" t="s">
        <v>560</v>
      </c>
      <c r="B222" s="33">
        <v>20181130</v>
      </c>
      <c r="C222" s="46" t="s">
        <v>250</v>
      </c>
      <c r="D222" s="48">
        <v>80000</v>
      </c>
      <c r="E222" s="71" t="s">
        <v>631</v>
      </c>
      <c r="F222" s="46" t="s">
        <v>561</v>
      </c>
      <c r="G222" s="8"/>
    </row>
    <row r="223" spans="1:7" s="6" customFormat="1" ht="14.25" customHeight="1">
      <c r="A223" s="7" t="s">
        <v>562</v>
      </c>
      <c r="B223" s="33">
        <v>20181130</v>
      </c>
      <c r="C223" s="46" t="s">
        <v>274</v>
      </c>
      <c r="D223" s="48">
        <v>96700</v>
      </c>
      <c r="E223" s="71" t="s">
        <v>631</v>
      </c>
      <c r="F223" s="46" t="s">
        <v>563</v>
      </c>
      <c r="G223" s="8"/>
    </row>
    <row r="224" spans="1:7" s="6" customFormat="1" ht="14.25" customHeight="1">
      <c r="A224" s="7" t="s">
        <v>564</v>
      </c>
      <c r="B224" s="33">
        <v>20181130</v>
      </c>
      <c r="C224" s="46" t="s">
        <v>274</v>
      </c>
      <c r="D224" s="48">
        <v>100000</v>
      </c>
      <c r="E224" s="71" t="s">
        <v>631</v>
      </c>
      <c r="F224" s="46" t="s">
        <v>565</v>
      </c>
      <c r="G224" s="8"/>
    </row>
    <row r="225" spans="1:7" s="6" customFormat="1" ht="14.25" customHeight="1">
      <c r="A225" s="7" t="s">
        <v>566</v>
      </c>
      <c r="B225" s="33">
        <v>20181130</v>
      </c>
      <c r="C225" s="46" t="s">
        <v>274</v>
      </c>
      <c r="D225" s="48">
        <v>96700</v>
      </c>
      <c r="E225" s="71" t="s">
        <v>631</v>
      </c>
      <c r="F225" s="46" t="s">
        <v>567</v>
      </c>
      <c r="G225" s="8"/>
    </row>
    <row r="226" spans="1:7" s="6" customFormat="1" ht="14.25" customHeight="1">
      <c r="A226" s="7" t="s">
        <v>568</v>
      </c>
      <c r="B226" s="33">
        <v>20181130</v>
      </c>
      <c r="C226" s="46" t="s">
        <v>250</v>
      </c>
      <c r="D226" s="48">
        <v>54000</v>
      </c>
      <c r="E226" s="71" t="s">
        <v>631</v>
      </c>
      <c r="F226" s="46" t="s">
        <v>569</v>
      </c>
      <c r="G226" s="8"/>
    </row>
    <row r="227" spans="1:7" s="6" customFormat="1" ht="14.25" customHeight="1">
      <c r="A227" s="7" t="s">
        <v>570</v>
      </c>
      <c r="B227" s="33">
        <v>20181203</v>
      </c>
      <c r="C227" s="46" t="s">
        <v>274</v>
      </c>
      <c r="D227" s="48">
        <v>19940</v>
      </c>
      <c r="E227" s="71" t="s">
        <v>631</v>
      </c>
      <c r="F227" s="46" t="s">
        <v>571</v>
      </c>
      <c r="G227" s="8"/>
    </row>
    <row r="228" spans="1:7" s="6" customFormat="1" ht="14.25" customHeight="1">
      <c r="A228" s="7" t="s">
        <v>572</v>
      </c>
      <c r="B228" s="33">
        <v>20181203</v>
      </c>
      <c r="C228" s="46" t="s">
        <v>274</v>
      </c>
      <c r="D228" s="48">
        <v>54000</v>
      </c>
      <c r="E228" s="71" t="s">
        <v>631</v>
      </c>
      <c r="F228" s="46" t="s">
        <v>573</v>
      </c>
      <c r="G228" s="8"/>
    </row>
    <row r="229" spans="1:7" s="6" customFormat="1" ht="14.25" customHeight="1">
      <c r="A229" s="7" t="s">
        <v>574</v>
      </c>
      <c r="B229" s="33">
        <v>20181205</v>
      </c>
      <c r="C229" s="46" t="s">
        <v>274</v>
      </c>
      <c r="D229" s="48">
        <v>60000</v>
      </c>
      <c r="E229" s="71" t="s">
        <v>631</v>
      </c>
      <c r="F229" s="46" t="s">
        <v>575</v>
      </c>
      <c r="G229" s="8"/>
    </row>
    <row r="230" spans="1:7" s="6" customFormat="1" ht="14.25" customHeight="1">
      <c r="A230" s="7" t="s">
        <v>576</v>
      </c>
      <c r="B230" s="33">
        <v>20181205</v>
      </c>
      <c r="C230" s="46" t="s">
        <v>254</v>
      </c>
      <c r="D230" s="48">
        <v>4000</v>
      </c>
      <c r="E230" s="71" t="s">
        <v>631</v>
      </c>
      <c r="F230" s="46" t="s">
        <v>443</v>
      </c>
      <c r="G230" s="8"/>
    </row>
    <row r="231" spans="1:7" s="6" customFormat="1" ht="14.25" customHeight="1">
      <c r="A231" s="7" t="s">
        <v>577</v>
      </c>
      <c r="B231" s="33">
        <v>20181205</v>
      </c>
      <c r="C231" s="46" t="s">
        <v>254</v>
      </c>
      <c r="D231" s="48">
        <v>7350</v>
      </c>
      <c r="E231" s="71" t="s">
        <v>631</v>
      </c>
      <c r="F231" s="46" t="s">
        <v>578</v>
      </c>
      <c r="G231" s="8"/>
    </row>
    <row r="232" spans="1:7" s="6" customFormat="1" ht="14.25" customHeight="1">
      <c r="A232" s="7" t="s">
        <v>579</v>
      </c>
      <c r="B232" s="33">
        <v>20181205</v>
      </c>
      <c r="C232" s="46" t="s">
        <v>274</v>
      </c>
      <c r="D232" s="48">
        <v>100000</v>
      </c>
      <c r="E232" s="71" t="s">
        <v>631</v>
      </c>
      <c r="F232" s="46" t="s">
        <v>580</v>
      </c>
      <c r="G232" s="8"/>
    </row>
    <row r="233" spans="1:7" s="6" customFormat="1" ht="14.25" customHeight="1">
      <c r="A233" s="7" t="s">
        <v>581</v>
      </c>
      <c r="B233" s="33">
        <v>20181205</v>
      </c>
      <c r="C233" s="46" t="s">
        <v>274</v>
      </c>
      <c r="D233" s="48">
        <v>150000</v>
      </c>
      <c r="E233" s="71" t="s">
        <v>631</v>
      </c>
      <c r="F233" s="46" t="s">
        <v>582</v>
      </c>
      <c r="G233" s="8"/>
    </row>
    <row r="234" spans="1:7" s="6" customFormat="1" ht="14.25" customHeight="1">
      <c r="A234" s="7" t="s">
        <v>583</v>
      </c>
      <c r="B234" s="33">
        <v>20181205</v>
      </c>
      <c r="C234" s="46" t="s">
        <v>274</v>
      </c>
      <c r="D234" s="48">
        <v>30000</v>
      </c>
      <c r="E234" s="71" t="s">
        <v>631</v>
      </c>
      <c r="F234" s="46" t="s">
        <v>575</v>
      </c>
      <c r="G234" s="8"/>
    </row>
    <row r="235" spans="1:7" s="6" customFormat="1" ht="14.25" customHeight="1">
      <c r="A235" s="7" t="s">
        <v>584</v>
      </c>
      <c r="B235" s="33">
        <v>20181205</v>
      </c>
      <c r="C235" s="46" t="s">
        <v>274</v>
      </c>
      <c r="D235" s="48">
        <v>210000</v>
      </c>
      <c r="E235" s="71" t="s">
        <v>631</v>
      </c>
      <c r="F235" s="46" t="s">
        <v>575</v>
      </c>
      <c r="G235" s="8"/>
    </row>
    <row r="236" spans="1:7" s="6" customFormat="1" ht="14.25" customHeight="1">
      <c r="A236" s="7" t="s">
        <v>585</v>
      </c>
      <c r="B236" s="33">
        <v>20181210</v>
      </c>
      <c r="C236" s="46" t="s">
        <v>274</v>
      </c>
      <c r="D236" s="48">
        <v>43000</v>
      </c>
      <c r="E236" s="71" t="s">
        <v>631</v>
      </c>
      <c r="F236" s="46" t="s">
        <v>586</v>
      </c>
      <c r="G236" s="8"/>
    </row>
    <row r="237" spans="1:7" s="6" customFormat="1" ht="14.25" customHeight="1">
      <c r="A237" s="7" t="s">
        <v>587</v>
      </c>
      <c r="B237" s="33">
        <v>20181213</v>
      </c>
      <c r="C237" s="46" t="s">
        <v>588</v>
      </c>
      <c r="D237" s="48">
        <v>200000</v>
      </c>
      <c r="E237" s="71" t="s">
        <v>631</v>
      </c>
      <c r="F237" s="46" t="s">
        <v>589</v>
      </c>
      <c r="G237" s="8"/>
    </row>
    <row r="238" spans="1:7" s="6" customFormat="1" ht="14.25" customHeight="1">
      <c r="A238" s="7" t="s">
        <v>590</v>
      </c>
      <c r="B238" s="33">
        <v>20181213</v>
      </c>
      <c r="C238" s="46" t="s">
        <v>254</v>
      </c>
      <c r="D238" s="48">
        <v>35900</v>
      </c>
      <c r="E238" s="71" t="s">
        <v>631</v>
      </c>
      <c r="F238" s="46" t="s">
        <v>591</v>
      </c>
      <c r="G238" s="8"/>
    </row>
    <row r="239" spans="1:7" s="6" customFormat="1" ht="14.25" customHeight="1">
      <c r="A239" s="7" t="s">
        <v>592</v>
      </c>
      <c r="B239" s="33">
        <v>20181220</v>
      </c>
      <c r="C239" s="46" t="s">
        <v>274</v>
      </c>
      <c r="D239" s="48">
        <v>35000</v>
      </c>
      <c r="E239" s="71" t="s">
        <v>631</v>
      </c>
      <c r="F239" s="46" t="s">
        <v>593</v>
      </c>
      <c r="G239" s="8"/>
    </row>
    <row r="240" spans="1:7" s="6" customFormat="1" ht="14.25" customHeight="1">
      <c r="A240" s="7" t="s">
        <v>594</v>
      </c>
      <c r="B240" s="33">
        <v>20181220</v>
      </c>
      <c r="C240" s="46" t="s">
        <v>274</v>
      </c>
      <c r="D240" s="48">
        <v>13500</v>
      </c>
      <c r="E240" s="71" t="s">
        <v>631</v>
      </c>
      <c r="F240" s="46" t="s">
        <v>595</v>
      </c>
      <c r="G240" s="8"/>
    </row>
    <row r="241" spans="1:7" s="6" customFormat="1" ht="14.25" customHeight="1">
      <c r="A241" s="7" t="s">
        <v>596</v>
      </c>
      <c r="B241" s="33">
        <v>20181224</v>
      </c>
      <c r="C241" s="46" t="s">
        <v>274</v>
      </c>
      <c r="D241" s="48">
        <v>15000</v>
      </c>
      <c r="E241" s="71" t="s">
        <v>631</v>
      </c>
      <c r="F241" s="46" t="s">
        <v>597</v>
      </c>
      <c r="G241" s="8"/>
    </row>
    <row r="242" spans="1:7" s="6" customFormat="1" ht="14.25" customHeight="1">
      <c r="A242" s="7" t="s">
        <v>598</v>
      </c>
      <c r="B242" s="33">
        <v>20181224</v>
      </c>
      <c r="C242" s="46" t="s">
        <v>274</v>
      </c>
      <c r="D242" s="48">
        <v>100000</v>
      </c>
      <c r="E242" s="71" t="s">
        <v>631</v>
      </c>
      <c r="F242" s="46" t="s">
        <v>599</v>
      </c>
      <c r="G242" s="8"/>
    </row>
    <row r="243" spans="1:7" s="6" customFormat="1" ht="14.25" customHeight="1">
      <c r="A243" s="7" t="s">
        <v>600</v>
      </c>
      <c r="B243" s="33">
        <v>20181224</v>
      </c>
      <c r="C243" s="46" t="s">
        <v>274</v>
      </c>
      <c r="D243" s="48">
        <v>100000</v>
      </c>
      <c r="E243" s="71" t="s">
        <v>631</v>
      </c>
      <c r="F243" s="46" t="s">
        <v>601</v>
      </c>
      <c r="G243" s="8"/>
    </row>
    <row r="244" spans="1:7" s="6" customFormat="1" ht="14.25" customHeight="1">
      <c r="A244" s="7" t="s">
        <v>602</v>
      </c>
      <c r="B244" s="33">
        <v>20181226</v>
      </c>
      <c r="C244" s="46" t="s">
        <v>274</v>
      </c>
      <c r="D244" s="48">
        <v>11743</v>
      </c>
      <c r="E244" s="71" t="s">
        <v>631</v>
      </c>
      <c r="F244" s="46" t="s">
        <v>603</v>
      </c>
      <c r="G244" s="8"/>
    </row>
    <row r="245" spans="1:7" s="6" customFormat="1" ht="14.25" customHeight="1">
      <c r="A245" s="7" t="s">
        <v>604</v>
      </c>
      <c r="B245" s="33">
        <v>20181226</v>
      </c>
      <c r="C245" s="46" t="s">
        <v>274</v>
      </c>
      <c r="D245" s="48">
        <v>32130</v>
      </c>
      <c r="E245" s="71" t="s">
        <v>631</v>
      </c>
      <c r="F245" s="46" t="s">
        <v>605</v>
      </c>
      <c r="G245" s="8"/>
    </row>
    <row r="246" spans="1:7" s="6" customFormat="1" ht="14.25" customHeight="1">
      <c r="A246" s="7" t="s">
        <v>606</v>
      </c>
      <c r="B246" s="33">
        <v>20181226</v>
      </c>
      <c r="C246" s="46" t="s">
        <v>274</v>
      </c>
      <c r="D246" s="48">
        <v>20000</v>
      </c>
      <c r="E246" s="71" t="s">
        <v>631</v>
      </c>
      <c r="F246" s="46" t="s">
        <v>607</v>
      </c>
      <c r="G246" s="8"/>
    </row>
    <row r="247" spans="1:7" s="6" customFormat="1" ht="14.25" customHeight="1">
      <c r="A247" s="7" t="s">
        <v>608</v>
      </c>
      <c r="B247" s="33">
        <v>20181226</v>
      </c>
      <c r="C247" s="46" t="s">
        <v>274</v>
      </c>
      <c r="D247" s="48">
        <v>63000</v>
      </c>
      <c r="E247" s="71" t="s">
        <v>631</v>
      </c>
      <c r="F247" s="46" t="s">
        <v>609</v>
      </c>
      <c r="G247" s="8"/>
    </row>
    <row r="248" spans="1:7" s="6" customFormat="1" ht="14.25" customHeight="1">
      <c r="A248" s="7" t="s">
        <v>610</v>
      </c>
      <c r="B248" s="33">
        <v>20181226</v>
      </c>
      <c r="C248" s="46" t="s">
        <v>274</v>
      </c>
      <c r="D248" s="48">
        <v>40000</v>
      </c>
      <c r="E248" s="71" t="s">
        <v>631</v>
      </c>
      <c r="F248" s="46" t="s">
        <v>611</v>
      </c>
      <c r="G248" s="8"/>
    </row>
    <row r="249" spans="1:7" s="6" customFormat="1" ht="14.25" customHeight="1">
      <c r="A249" s="7" t="s">
        <v>612</v>
      </c>
      <c r="B249" s="33">
        <v>20181231</v>
      </c>
      <c r="C249" s="46" t="s">
        <v>250</v>
      </c>
      <c r="D249" s="48">
        <v>55800</v>
      </c>
      <c r="E249" s="71" t="s">
        <v>631</v>
      </c>
      <c r="F249" s="46" t="s">
        <v>613</v>
      </c>
      <c r="G249" s="8"/>
    </row>
    <row r="250" spans="1:7" s="6" customFormat="1" ht="14.25" customHeight="1">
      <c r="A250" s="7" t="s">
        <v>614</v>
      </c>
      <c r="B250" s="33">
        <v>20181231</v>
      </c>
      <c r="C250" s="46" t="s">
        <v>254</v>
      </c>
      <c r="D250" s="48">
        <v>38450</v>
      </c>
      <c r="E250" s="71" t="s">
        <v>631</v>
      </c>
      <c r="F250" s="46" t="s">
        <v>615</v>
      </c>
      <c r="G250" s="8"/>
    </row>
    <row r="251" spans="1:7" s="6" customFormat="1" ht="14.25" customHeight="1">
      <c r="A251" s="7" t="s">
        <v>616</v>
      </c>
      <c r="B251" s="33">
        <v>20181231</v>
      </c>
      <c r="C251" s="46" t="s">
        <v>250</v>
      </c>
      <c r="D251" s="58">
        <v>80000</v>
      </c>
      <c r="E251" s="71" t="s">
        <v>631</v>
      </c>
      <c r="F251" s="46" t="s">
        <v>617</v>
      </c>
      <c r="G251" s="8"/>
    </row>
    <row r="252" spans="1:7" s="6" customFormat="1" ht="27" customHeight="1">
      <c r="A252" s="90" t="s">
        <v>618</v>
      </c>
      <c r="B252" s="90"/>
      <c r="C252" s="90"/>
      <c r="D252" s="73">
        <f>SUM(D3:D251)</f>
        <v>15904871</v>
      </c>
      <c r="E252" s="3"/>
      <c r="F252" s="8"/>
      <c r="G252" s="8"/>
    </row>
  </sheetData>
  <sheetProtection/>
  <mergeCells count="2">
    <mergeCell ref="A1:G1"/>
    <mergeCell ref="A252:C252"/>
  </mergeCell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75" zoomScalePageLayoutView="0" workbookViewId="0" topLeftCell="A28">
      <selection activeCell="I31" sqref="I31"/>
    </sheetView>
  </sheetViews>
  <sheetFormatPr defaultColWidth="8.88671875" defaultRowHeight="13.5"/>
  <cols>
    <col min="1" max="1" width="4.21484375" style="32" customWidth="1"/>
    <col min="2" max="2" width="8.88671875" style="18" customWidth="1"/>
    <col min="3" max="3" width="11.88671875" style="70" customWidth="1"/>
    <col min="4" max="4" width="29.4453125" style="32" customWidth="1"/>
    <col min="5" max="5" width="12.77734375" style="32" customWidth="1"/>
    <col min="6" max="6" width="7.77734375" style="32" customWidth="1"/>
    <col min="7" max="7" width="7.3359375" style="32" customWidth="1"/>
    <col min="8" max="8" width="9.5546875" style="32" customWidth="1"/>
    <col min="9" max="9" width="20.4453125" style="32" customWidth="1"/>
    <col min="10" max="16384" width="8.88671875" style="32" customWidth="1"/>
  </cols>
  <sheetData>
    <row r="1" spans="1:9" ht="77.25" customHeight="1">
      <c r="A1" s="88" t="s">
        <v>621</v>
      </c>
      <c r="B1" s="89"/>
      <c r="C1" s="89"/>
      <c r="D1" s="89"/>
      <c r="E1" s="89"/>
      <c r="F1" s="89"/>
      <c r="G1" s="89"/>
      <c r="H1" s="89"/>
      <c r="I1" s="89"/>
    </row>
    <row r="2" spans="1:9" s="6" customFormat="1" ht="22.5" customHeight="1">
      <c r="A2" s="1" t="s">
        <v>146</v>
      </c>
      <c r="B2" s="1" t="s">
        <v>236</v>
      </c>
      <c r="C2" s="76" t="s">
        <v>237</v>
      </c>
      <c r="D2" s="1" t="s">
        <v>622</v>
      </c>
      <c r="E2" s="1" t="s">
        <v>623</v>
      </c>
      <c r="F2" s="1" t="s">
        <v>166</v>
      </c>
      <c r="G2" s="1" t="s">
        <v>167</v>
      </c>
      <c r="H2" s="1" t="s">
        <v>168</v>
      </c>
      <c r="I2" s="1" t="s">
        <v>3</v>
      </c>
    </row>
    <row r="3" spans="1:9" s="6" customFormat="1" ht="12.75" customHeight="1">
      <c r="A3" s="7" t="s">
        <v>4</v>
      </c>
      <c r="B3" s="33">
        <v>20180109</v>
      </c>
      <c r="C3" s="46" t="s">
        <v>175</v>
      </c>
      <c r="D3" s="62" t="s">
        <v>624</v>
      </c>
      <c r="E3" s="3" t="s">
        <v>631</v>
      </c>
      <c r="F3" s="47">
        <v>2</v>
      </c>
      <c r="G3" s="44" t="s">
        <v>173</v>
      </c>
      <c r="H3" s="77">
        <v>90000</v>
      </c>
      <c r="I3" s="59"/>
    </row>
    <row r="4" spans="1:9" s="6" customFormat="1" ht="12.75" customHeight="1">
      <c r="A4" s="7" t="s">
        <v>8</v>
      </c>
      <c r="B4" s="33">
        <v>20180109</v>
      </c>
      <c r="C4" s="46" t="s">
        <v>171</v>
      </c>
      <c r="D4" s="62" t="s">
        <v>624</v>
      </c>
      <c r="E4" s="3" t="s">
        <v>631</v>
      </c>
      <c r="F4" s="47">
        <v>20</v>
      </c>
      <c r="G4" s="44" t="s">
        <v>173</v>
      </c>
      <c r="H4" s="77">
        <v>60000</v>
      </c>
      <c r="I4" s="59"/>
    </row>
    <row r="5" spans="1:9" s="6" customFormat="1" ht="12.75" customHeight="1">
      <c r="A5" s="7" t="s">
        <v>11</v>
      </c>
      <c r="B5" s="33">
        <v>20180109</v>
      </c>
      <c r="C5" s="46" t="s">
        <v>171</v>
      </c>
      <c r="D5" s="62" t="s">
        <v>624</v>
      </c>
      <c r="E5" s="3" t="s">
        <v>631</v>
      </c>
      <c r="F5" s="47">
        <v>9</v>
      </c>
      <c r="G5" s="44" t="s">
        <v>173</v>
      </c>
      <c r="H5" s="77">
        <v>13500</v>
      </c>
      <c r="I5" s="59"/>
    </row>
    <row r="6" spans="1:9" s="6" customFormat="1" ht="12.75" customHeight="1">
      <c r="A6" s="7" t="s">
        <v>13</v>
      </c>
      <c r="B6" s="33">
        <v>20180122</v>
      </c>
      <c r="C6" s="46" t="s">
        <v>179</v>
      </c>
      <c r="D6" s="62" t="s">
        <v>624</v>
      </c>
      <c r="E6" s="3" t="s">
        <v>631</v>
      </c>
      <c r="F6" s="47">
        <v>2</v>
      </c>
      <c r="G6" s="44" t="s">
        <v>173</v>
      </c>
      <c r="H6" s="77">
        <v>14000</v>
      </c>
      <c r="I6" s="59"/>
    </row>
    <row r="7" spans="1:9" s="6" customFormat="1" ht="12.75" customHeight="1">
      <c r="A7" s="7" t="s">
        <v>15</v>
      </c>
      <c r="B7" s="33">
        <v>20180122</v>
      </c>
      <c r="C7" s="46" t="s">
        <v>177</v>
      </c>
      <c r="D7" s="62" t="s">
        <v>624</v>
      </c>
      <c r="E7" s="3" t="s">
        <v>631</v>
      </c>
      <c r="F7" s="47">
        <v>15</v>
      </c>
      <c r="G7" s="44" t="s">
        <v>173</v>
      </c>
      <c r="H7" s="77">
        <v>45000</v>
      </c>
      <c r="I7" s="59"/>
    </row>
    <row r="8" spans="1:9" s="6" customFormat="1" ht="12.75" customHeight="1">
      <c r="A8" s="7" t="s">
        <v>17</v>
      </c>
      <c r="B8" s="33">
        <v>20180122</v>
      </c>
      <c r="C8" s="46" t="s">
        <v>178</v>
      </c>
      <c r="D8" s="62" t="s">
        <v>624</v>
      </c>
      <c r="E8" s="3" t="s">
        <v>631</v>
      </c>
      <c r="F8" s="47">
        <v>5</v>
      </c>
      <c r="G8" s="44" t="s">
        <v>173</v>
      </c>
      <c r="H8" s="77">
        <v>15000</v>
      </c>
      <c r="I8" s="59"/>
    </row>
    <row r="9" spans="1:9" s="6" customFormat="1" ht="12.75" customHeight="1">
      <c r="A9" s="7" t="s">
        <v>19</v>
      </c>
      <c r="B9" s="33">
        <v>20180125</v>
      </c>
      <c r="C9" s="46" t="s">
        <v>181</v>
      </c>
      <c r="D9" s="62" t="s">
        <v>625</v>
      </c>
      <c r="E9" s="3" t="s">
        <v>631</v>
      </c>
      <c r="F9" s="47">
        <v>4</v>
      </c>
      <c r="G9" s="44" t="s">
        <v>182</v>
      </c>
      <c r="H9" s="77">
        <v>600000</v>
      </c>
      <c r="I9" s="64" t="s">
        <v>183</v>
      </c>
    </row>
    <row r="10" spans="1:9" s="6" customFormat="1" ht="12.75" customHeight="1">
      <c r="A10" s="7" t="s">
        <v>21</v>
      </c>
      <c r="B10" s="33">
        <v>20180130</v>
      </c>
      <c r="C10" s="46" t="s">
        <v>181</v>
      </c>
      <c r="D10" s="62" t="s">
        <v>625</v>
      </c>
      <c r="E10" s="3" t="s">
        <v>631</v>
      </c>
      <c r="F10" s="47">
        <v>2</v>
      </c>
      <c r="G10" s="44" t="s">
        <v>182</v>
      </c>
      <c r="H10" s="77">
        <v>300000</v>
      </c>
      <c r="I10" s="64" t="s">
        <v>185</v>
      </c>
    </row>
    <row r="11" spans="1:9" s="6" customFormat="1" ht="12.75" customHeight="1">
      <c r="A11" s="7" t="s">
        <v>23</v>
      </c>
      <c r="B11" s="33">
        <v>20180205</v>
      </c>
      <c r="C11" s="46" t="s">
        <v>186</v>
      </c>
      <c r="D11" s="62" t="s">
        <v>624</v>
      </c>
      <c r="E11" s="3" t="s">
        <v>631</v>
      </c>
      <c r="F11" s="47">
        <v>8</v>
      </c>
      <c r="G11" s="44" t="s">
        <v>173</v>
      </c>
      <c r="H11" s="77">
        <v>160000</v>
      </c>
      <c r="I11" s="59"/>
    </row>
    <row r="12" spans="1:9" s="6" customFormat="1" ht="12.75" customHeight="1">
      <c r="A12" s="7" t="s">
        <v>25</v>
      </c>
      <c r="B12" s="33">
        <v>20180222</v>
      </c>
      <c r="C12" s="46" t="s">
        <v>181</v>
      </c>
      <c r="D12" s="62" t="s">
        <v>625</v>
      </c>
      <c r="E12" s="3" t="s">
        <v>631</v>
      </c>
      <c r="F12" s="47">
        <v>4</v>
      </c>
      <c r="G12" s="44" t="s">
        <v>182</v>
      </c>
      <c r="H12" s="77">
        <v>600000</v>
      </c>
      <c r="I12" s="64" t="s">
        <v>188</v>
      </c>
    </row>
    <row r="13" spans="1:9" s="6" customFormat="1" ht="12.75" customHeight="1">
      <c r="A13" s="7" t="s">
        <v>27</v>
      </c>
      <c r="B13" s="33">
        <v>20180227</v>
      </c>
      <c r="C13" s="46" t="s">
        <v>181</v>
      </c>
      <c r="D13" s="62" t="s">
        <v>625</v>
      </c>
      <c r="E13" s="3" t="s">
        <v>631</v>
      </c>
      <c r="F13" s="47">
        <v>2</v>
      </c>
      <c r="G13" s="44" t="s">
        <v>182</v>
      </c>
      <c r="H13" s="77">
        <v>300000</v>
      </c>
      <c r="I13" s="64" t="s">
        <v>189</v>
      </c>
    </row>
    <row r="14" spans="1:9" s="6" customFormat="1" ht="12.75" customHeight="1">
      <c r="A14" s="7" t="s">
        <v>29</v>
      </c>
      <c r="B14" s="33">
        <v>20180305</v>
      </c>
      <c r="C14" s="46" t="s">
        <v>190</v>
      </c>
      <c r="D14" s="62" t="s">
        <v>624</v>
      </c>
      <c r="E14" s="3" t="s">
        <v>631</v>
      </c>
      <c r="F14" s="47">
        <v>8</v>
      </c>
      <c r="G14" s="44" t="s">
        <v>192</v>
      </c>
      <c r="H14" s="77">
        <v>189600</v>
      </c>
      <c r="I14" s="59"/>
    </row>
    <row r="15" spans="1:9" s="6" customFormat="1" ht="12.75" customHeight="1">
      <c r="A15" s="7" t="s">
        <v>33</v>
      </c>
      <c r="B15" s="33">
        <v>20180327</v>
      </c>
      <c r="C15" s="46" t="s">
        <v>181</v>
      </c>
      <c r="D15" s="62" t="s">
        <v>625</v>
      </c>
      <c r="E15" s="3" t="s">
        <v>631</v>
      </c>
      <c r="F15" s="47">
        <v>4</v>
      </c>
      <c r="G15" s="44" t="s">
        <v>182</v>
      </c>
      <c r="H15" s="77">
        <v>600000</v>
      </c>
      <c r="I15" s="64" t="s">
        <v>193</v>
      </c>
    </row>
    <row r="16" spans="1:9" s="6" customFormat="1" ht="12.75" customHeight="1">
      <c r="A16" s="7" t="s">
        <v>34</v>
      </c>
      <c r="B16" s="33">
        <v>20180328</v>
      </c>
      <c r="C16" s="78" t="s">
        <v>181</v>
      </c>
      <c r="D16" s="34" t="s">
        <v>625</v>
      </c>
      <c r="E16" s="3" t="s">
        <v>631</v>
      </c>
      <c r="F16" s="47">
        <v>2</v>
      </c>
      <c r="G16" s="44" t="s">
        <v>182</v>
      </c>
      <c r="H16" s="77">
        <v>300000</v>
      </c>
      <c r="I16" s="64" t="s">
        <v>194</v>
      </c>
    </row>
    <row r="17" spans="1:9" s="6" customFormat="1" ht="12.75" customHeight="1">
      <c r="A17" s="7" t="s">
        <v>35</v>
      </c>
      <c r="B17" s="33">
        <v>20180413</v>
      </c>
      <c r="C17" s="78" t="s">
        <v>171</v>
      </c>
      <c r="D17" s="34" t="s">
        <v>624</v>
      </c>
      <c r="E17" s="3" t="s">
        <v>631</v>
      </c>
      <c r="F17" s="47">
        <v>10</v>
      </c>
      <c r="G17" s="44" t="s">
        <v>196</v>
      </c>
      <c r="H17" s="77">
        <v>50000</v>
      </c>
      <c r="I17" s="59"/>
    </row>
    <row r="18" spans="1:9" s="6" customFormat="1" ht="12.75" customHeight="1">
      <c r="A18" s="7" t="s">
        <v>36</v>
      </c>
      <c r="B18" s="33">
        <v>20180413</v>
      </c>
      <c r="C18" s="78" t="s">
        <v>171</v>
      </c>
      <c r="D18" s="34" t="s">
        <v>624</v>
      </c>
      <c r="E18" s="3" t="s">
        <v>631</v>
      </c>
      <c r="F18" s="47">
        <v>39</v>
      </c>
      <c r="G18" s="44" t="s">
        <v>173</v>
      </c>
      <c r="H18" s="77">
        <v>117000</v>
      </c>
      <c r="I18" s="59"/>
    </row>
    <row r="19" spans="1:9" s="6" customFormat="1" ht="12.75" customHeight="1">
      <c r="A19" s="7" t="s">
        <v>37</v>
      </c>
      <c r="B19" s="33">
        <v>20180413</v>
      </c>
      <c r="C19" s="78" t="s">
        <v>171</v>
      </c>
      <c r="D19" s="34" t="s">
        <v>624</v>
      </c>
      <c r="E19" s="3" t="s">
        <v>631</v>
      </c>
      <c r="F19" s="47">
        <v>10</v>
      </c>
      <c r="G19" s="44" t="s">
        <v>195</v>
      </c>
      <c r="H19" s="77">
        <v>15000</v>
      </c>
      <c r="I19" s="59"/>
    </row>
    <row r="20" spans="1:9" s="6" customFormat="1" ht="11.25">
      <c r="A20" s="7" t="s">
        <v>38</v>
      </c>
      <c r="B20" s="33">
        <v>20180424</v>
      </c>
      <c r="C20" s="78" t="s">
        <v>181</v>
      </c>
      <c r="D20" s="34" t="s">
        <v>625</v>
      </c>
      <c r="E20" s="3" t="s">
        <v>631</v>
      </c>
      <c r="F20" s="47">
        <v>4</v>
      </c>
      <c r="G20" s="44" t="s">
        <v>182</v>
      </c>
      <c r="H20" s="77">
        <v>600000</v>
      </c>
      <c r="I20" s="64" t="s">
        <v>198</v>
      </c>
    </row>
    <row r="21" spans="1:9" s="6" customFormat="1" ht="11.25">
      <c r="A21" s="7" t="s">
        <v>39</v>
      </c>
      <c r="B21" s="33">
        <v>20180427</v>
      </c>
      <c r="C21" s="78" t="s">
        <v>181</v>
      </c>
      <c r="D21" s="34" t="s">
        <v>625</v>
      </c>
      <c r="E21" s="3" t="s">
        <v>631</v>
      </c>
      <c r="F21" s="47">
        <v>4</v>
      </c>
      <c r="G21" s="44" t="s">
        <v>182</v>
      </c>
      <c r="H21" s="77">
        <v>600000</v>
      </c>
      <c r="I21" s="64" t="s">
        <v>199</v>
      </c>
    </row>
    <row r="22" spans="1:9" s="6" customFormat="1" ht="11.25">
      <c r="A22" s="7" t="s">
        <v>40</v>
      </c>
      <c r="B22" s="33">
        <v>20180509</v>
      </c>
      <c r="C22" s="78" t="s">
        <v>202</v>
      </c>
      <c r="D22" s="34" t="s">
        <v>626</v>
      </c>
      <c r="E22" s="3" t="s">
        <v>631</v>
      </c>
      <c r="F22" s="47">
        <v>1</v>
      </c>
      <c r="G22" s="44" t="s">
        <v>173</v>
      </c>
      <c r="H22" s="77">
        <v>18000</v>
      </c>
      <c r="I22" s="64" t="s">
        <v>200</v>
      </c>
    </row>
    <row r="23" spans="1:9" s="6" customFormat="1" ht="11.25">
      <c r="A23" s="7" t="s">
        <v>41</v>
      </c>
      <c r="B23" s="33">
        <v>20180511</v>
      </c>
      <c r="C23" s="78" t="s">
        <v>177</v>
      </c>
      <c r="D23" s="34" t="s">
        <v>624</v>
      </c>
      <c r="E23" s="3" t="s">
        <v>631</v>
      </c>
      <c r="F23" s="47">
        <v>40</v>
      </c>
      <c r="G23" s="44" t="s">
        <v>195</v>
      </c>
      <c r="H23" s="77">
        <v>60000</v>
      </c>
      <c r="I23" s="59"/>
    </row>
    <row r="24" spans="1:9" s="6" customFormat="1" ht="11.25">
      <c r="A24" s="7" t="s">
        <v>42</v>
      </c>
      <c r="B24" s="33">
        <v>20180511</v>
      </c>
      <c r="C24" s="78" t="s">
        <v>171</v>
      </c>
      <c r="D24" s="34" t="s">
        <v>624</v>
      </c>
      <c r="E24" s="3" t="s">
        <v>631</v>
      </c>
      <c r="F24" s="47">
        <v>51</v>
      </c>
      <c r="G24" s="44" t="s">
        <v>196</v>
      </c>
      <c r="H24" s="77">
        <v>423300</v>
      </c>
      <c r="I24" s="59"/>
    </row>
    <row r="25" spans="1:9" s="6" customFormat="1" ht="11.25">
      <c r="A25" s="7" t="s">
        <v>43</v>
      </c>
      <c r="B25" s="33">
        <v>20180511</v>
      </c>
      <c r="C25" s="78" t="s">
        <v>171</v>
      </c>
      <c r="D25" s="34" t="s">
        <v>624</v>
      </c>
      <c r="E25" s="3" t="s">
        <v>631</v>
      </c>
      <c r="F25" s="47">
        <v>20</v>
      </c>
      <c r="G25" s="44" t="s">
        <v>196</v>
      </c>
      <c r="H25" s="77">
        <v>100000</v>
      </c>
      <c r="I25" s="59"/>
    </row>
    <row r="26" spans="1:9" s="6" customFormat="1" ht="11.25">
      <c r="A26" s="7" t="s">
        <v>44</v>
      </c>
      <c r="B26" s="33">
        <v>20180511</v>
      </c>
      <c r="C26" s="78" t="s">
        <v>171</v>
      </c>
      <c r="D26" s="34" t="s">
        <v>624</v>
      </c>
      <c r="E26" s="3" t="s">
        <v>631</v>
      </c>
      <c r="F26" s="47">
        <v>4</v>
      </c>
      <c r="G26" s="44" t="s">
        <v>173</v>
      </c>
      <c r="H26" s="77">
        <v>28000</v>
      </c>
      <c r="I26" s="59"/>
    </row>
    <row r="27" spans="1:9" s="6" customFormat="1" ht="11.25">
      <c r="A27" s="7" t="s">
        <v>45</v>
      </c>
      <c r="B27" s="33">
        <v>20180514</v>
      </c>
      <c r="C27" s="78" t="s">
        <v>171</v>
      </c>
      <c r="D27" s="34" t="s">
        <v>624</v>
      </c>
      <c r="E27" s="3" t="s">
        <v>631</v>
      </c>
      <c r="F27" s="47">
        <v>23</v>
      </c>
      <c r="G27" s="44" t="s">
        <v>173</v>
      </c>
      <c r="H27" s="77">
        <v>115000</v>
      </c>
      <c r="I27" s="59"/>
    </row>
    <row r="28" spans="1:9" s="6" customFormat="1" ht="11.25">
      <c r="A28" s="7" t="s">
        <v>46</v>
      </c>
      <c r="B28" s="33">
        <v>20180515</v>
      </c>
      <c r="C28" s="78" t="s">
        <v>181</v>
      </c>
      <c r="D28" s="34" t="s">
        <v>625</v>
      </c>
      <c r="E28" s="3" t="s">
        <v>631</v>
      </c>
      <c r="F28" s="47">
        <v>4</v>
      </c>
      <c r="G28" s="44" t="s">
        <v>182</v>
      </c>
      <c r="H28" s="77">
        <v>600000</v>
      </c>
      <c r="I28" s="64" t="s">
        <v>205</v>
      </c>
    </row>
    <row r="29" spans="1:9" s="6" customFormat="1" ht="11.25">
      <c r="A29" s="7" t="s">
        <v>47</v>
      </c>
      <c r="B29" s="33">
        <v>20180518</v>
      </c>
      <c r="C29" s="78" t="s">
        <v>181</v>
      </c>
      <c r="D29" s="34" t="s">
        <v>625</v>
      </c>
      <c r="E29" s="3" t="s">
        <v>631</v>
      </c>
      <c r="F29" s="47">
        <v>4</v>
      </c>
      <c r="G29" s="44" t="s">
        <v>182</v>
      </c>
      <c r="H29" s="77">
        <v>600000</v>
      </c>
      <c r="I29" s="64" t="s">
        <v>206</v>
      </c>
    </row>
    <row r="30" spans="1:9" s="6" customFormat="1" ht="11.25">
      <c r="A30" s="7" t="s">
        <v>48</v>
      </c>
      <c r="B30" s="33">
        <v>20180524</v>
      </c>
      <c r="C30" s="78" t="s">
        <v>202</v>
      </c>
      <c r="D30" s="34" t="s">
        <v>626</v>
      </c>
      <c r="E30" s="3" t="s">
        <v>631</v>
      </c>
      <c r="F30" s="47">
        <v>1</v>
      </c>
      <c r="G30" s="44" t="s">
        <v>173</v>
      </c>
      <c r="H30" s="77">
        <v>28500</v>
      </c>
      <c r="I30" s="64" t="s">
        <v>207</v>
      </c>
    </row>
    <row r="31" spans="1:9" s="6" customFormat="1" ht="11.25">
      <c r="A31" s="7" t="s">
        <v>49</v>
      </c>
      <c r="B31" s="33">
        <v>20180615</v>
      </c>
      <c r="C31" s="78" t="s">
        <v>171</v>
      </c>
      <c r="D31" s="34" t="s">
        <v>624</v>
      </c>
      <c r="E31" s="3" t="s">
        <v>631</v>
      </c>
      <c r="F31" s="47">
        <v>100</v>
      </c>
      <c r="G31" s="44" t="s">
        <v>173</v>
      </c>
      <c r="H31" s="77">
        <v>500000</v>
      </c>
      <c r="I31" s="59"/>
    </row>
    <row r="32" spans="1:9" s="6" customFormat="1" ht="11.25">
      <c r="A32" s="7" t="s">
        <v>50</v>
      </c>
      <c r="B32" s="33">
        <v>20180619</v>
      </c>
      <c r="C32" s="78" t="s">
        <v>181</v>
      </c>
      <c r="D32" s="34" t="s">
        <v>625</v>
      </c>
      <c r="E32" s="3" t="s">
        <v>631</v>
      </c>
      <c r="F32" s="47">
        <v>4</v>
      </c>
      <c r="G32" s="44" t="s">
        <v>182</v>
      </c>
      <c r="H32" s="77">
        <v>600000</v>
      </c>
      <c r="I32" s="64" t="s">
        <v>208</v>
      </c>
    </row>
    <row r="33" spans="1:9" s="6" customFormat="1" ht="11.25">
      <c r="A33" s="7" t="s">
        <v>51</v>
      </c>
      <c r="B33" s="33">
        <v>20180621</v>
      </c>
      <c r="C33" s="78" t="s">
        <v>177</v>
      </c>
      <c r="D33" s="34" t="s">
        <v>624</v>
      </c>
      <c r="E33" s="3" t="s">
        <v>631</v>
      </c>
      <c r="F33" s="47">
        <v>30</v>
      </c>
      <c r="G33" s="44" t="s">
        <v>195</v>
      </c>
      <c r="H33" s="77">
        <v>120000</v>
      </c>
      <c r="I33" s="59"/>
    </row>
    <row r="34" spans="1:9" s="6" customFormat="1" ht="11.25">
      <c r="A34" s="7" t="s">
        <v>52</v>
      </c>
      <c r="B34" s="33">
        <v>20180621</v>
      </c>
      <c r="C34" s="78" t="s">
        <v>171</v>
      </c>
      <c r="D34" s="34" t="s">
        <v>624</v>
      </c>
      <c r="E34" s="3" t="s">
        <v>631</v>
      </c>
      <c r="F34" s="47">
        <v>20</v>
      </c>
      <c r="G34" s="44" t="s">
        <v>173</v>
      </c>
      <c r="H34" s="77">
        <v>60000</v>
      </c>
      <c r="I34" s="59"/>
    </row>
    <row r="35" spans="1:9" s="6" customFormat="1" ht="11.25">
      <c r="A35" s="7" t="s">
        <v>53</v>
      </c>
      <c r="B35" s="33">
        <v>20180621</v>
      </c>
      <c r="C35" s="78" t="s">
        <v>171</v>
      </c>
      <c r="D35" s="34" t="s">
        <v>624</v>
      </c>
      <c r="E35" s="3" t="s">
        <v>631</v>
      </c>
      <c r="F35" s="47">
        <v>10</v>
      </c>
      <c r="G35" s="44" t="s">
        <v>196</v>
      </c>
      <c r="H35" s="77">
        <v>83000</v>
      </c>
      <c r="I35" s="59"/>
    </row>
    <row r="36" spans="1:9" s="6" customFormat="1" ht="11.25">
      <c r="A36" s="7" t="s">
        <v>55</v>
      </c>
      <c r="B36" s="33">
        <v>20180621</v>
      </c>
      <c r="C36" s="78" t="s">
        <v>171</v>
      </c>
      <c r="D36" s="34" t="s">
        <v>624</v>
      </c>
      <c r="E36" s="3" t="s">
        <v>631</v>
      </c>
      <c r="F36" s="47">
        <v>40</v>
      </c>
      <c r="G36" s="44" t="s">
        <v>173</v>
      </c>
      <c r="H36" s="77">
        <v>80000</v>
      </c>
      <c r="I36" s="59"/>
    </row>
    <row r="37" spans="1:9" s="6" customFormat="1" ht="11.25">
      <c r="A37" s="7" t="s">
        <v>56</v>
      </c>
      <c r="B37" s="33">
        <v>20180702</v>
      </c>
      <c r="C37" s="78" t="s">
        <v>211</v>
      </c>
      <c r="D37" s="34" t="s">
        <v>624</v>
      </c>
      <c r="E37" s="3" t="s">
        <v>631</v>
      </c>
      <c r="F37" s="47">
        <v>20</v>
      </c>
      <c r="G37" s="44" t="s">
        <v>196</v>
      </c>
      <c r="H37" s="77">
        <v>148000</v>
      </c>
      <c r="I37" s="59"/>
    </row>
    <row r="38" spans="1:9" s="6" customFormat="1" ht="11.25">
      <c r="A38" s="7" t="s">
        <v>57</v>
      </c>
      <c r="B38" s="33">
        <v>20180710</v>
      </c>
      <c r="C38" s="78" t="s">
        <v>181</v>
      </c>
      <c r="D38" s="34" t="s">
        <v>625</v>
      </c>
      <c r="E38" s="3" t="s">
        <v>631</v>
      </c>
      <c r="F38" s="47">
        <v>4</v>
      </c>
      <c r="G38" s="44" t="s">
        <v>182</v>
      </c>
      <c r="H38" s="77">
        <v>600000</v>
      </c>
      <c r="I38" s="64" t="s">
        <v>213</v>
      </c>
    </row>
    <row r="39" spans="1:9" s="6" customFormat="1" ht="11.25">
      <c r="A39" s="7" t="s">
        <v>58</v>
      </c>
      <c r="B39" s="33">
        <v>20180727</v>
      </c>
      <c r="C39" s="78" t="s">
        <v>181</v>
      </c>
      <c r="D39" s="34" t="s">
        <v>625</v>
      </c>
      <c r="E39" s="3" t="s">
        <v>631</v>
      </c>
      <c r="F39" s="47">
        <v>4</v>
      </c>
      <c r="G39" s="44" t="s">
        <v>182</v>
      </c>
      <c r="H39" s="77">
        <v>600000</v>
      </c>
      <c r="I39" s="64" t="s">
        <v>214</v>
      </c>
    </row>
    <row r="40" spans="1:9" s="6" customFormat="1" ht="11.25">
      <c r="A40" s="7" t="s">
        <v>59</v>
      </c>
      <c r="B40" s="33">
        <v>20180817</v>
      </c>
      <c r="C40" s="78" t="s">
        <v>216</v>
      </c>
      <c r="D40" s="34" t="s">
        <v>625</v>
      </c>
      <c r="E40" s="3" t="s">
        <v>631</v>
      </c>
      <c r="F40" s="47">
        <v>2</v>
      </c>
      <c r="G40" s="44" t="s">
        <v>173</v>
      </c>
      <c r="H40" s="77">
        <v>10000</v>
      </c>
      <c r="I40" s="59"/>
    </row>
    <row r="41" spans="1:9" s="6" customFormat="1" ht="11.25">
      <c r="A41" s="7" t="s">
        <v>60</v>
      </c>
      <c r="B41" s="33">
        <v>20180817</v>
      </c>
      <c r="C41" s="78" t="s">
        <v>216</v>
      </c>
      <c r="D41" s="34" t="s">
        <v>625</v>
      </c>
      <c r="E41" s="3" t="s">
        <v>631</v>
      </c>
      <c r="F41" s="47">
        <v>1</v>
      </c>
      <c r="G41" s="44" t="s">
        <v>173</v>
      </c>
      <c r="H41" s="77">
        <v>4000</v>
      </c>
      <c r="I41" s="59"/>
    </row>
    <row r="42" spans="1:9" s="6" customFormat="1" ht="11.25">
      <c r="A42" s="7" t="s">
        <v>61</v>
      </c>
      <c r="B42" s="33">
        <v>20180817</v>
      </c>
      <c r="C42" s="78" t="s">
        <v>216</v>
      </c>
      <c r="D42" s="34" t="s">
        <v>625</v>
      </c>
      <c r="E42" s="3" t="s">
        <v>631</v>
      </c>
      <c r="F42" s="47">
        <v>1</v>
      </c>
      <c r="G42" s="44" t="s">
        <v>173</v>
      </c>
      <c r="H42" s="77">
        <v>2500</v>
      </c>
      <c r="I42" s="59"/>
    </row>
    <row r="43" spans="1:9" s="6" customFormat="1" ht="11.25">
      <c r="A43" s="7" t="s">
        <v>62</v>
      </c>
      <c r="B43" s="33">
        <v>20180817</v>
      </c>
      <c r="C43" s="78" t="s">
        <v>216</v>
      </c>
      <c r="D43" s="34" t="s">
        <v>625</v>
      </c>
      <c r="E43" s="3" t="s">
        <v>631</v>
      </c>
      <c r="F43" s="47">
        <v>3</v>
      </c>
      <c r="G43" s="44" t="s">
        <v>173</v>
      </c>
      <c r="H43" s="77">
        <v>7500</v>
      </c>
      <c r="I43" s="59"/>
    </row>
    <row r="44" spans="1:9" s="6" customFormat="1" ht="11.25">
      <c r="A44" s="7" t="s">
        <v>63</v>
      </c>
      <c r="B44" s="33">
        <v>20180817</v>
      </c>
      <c r="C44" s="78" t="s">
        <v>216</v>
      </c>
      <c r="D44" s="34" t="s">
        <v>625</v>
      </c>
      <c r="E44" s="3" t="s">
        <v>631</v>
      </c>
      <c r="F44" s="47">
        <v>3</v>
      </c>
      <c r="G44" s="44" t="s">
        <v>173</v>
      </c>
      <c r="H44" s="77">
        <v>15000</v>
      </c>
      <c r="I44" s="59"/>
    </row>
    <row r="45" spans="1:9" s="6" customFormat="1" ht="11.25">
      <c r="A45" s="7" t="s">
        <v>64</v>
      </c>
      <c r="B45" s="33">
        <v>20180817</v>
      </c>
      <c r="C45" s="78" t="s">
        <v>216</v>
      </c>
      <c r="D45" s="34" t="s">
        <v>625</v>
      </c>
      <c r="E45" s="3" t="s">
        <v>631</v>
      </c>
      <c r="F45" s="47">
        <v>3</v>
      </c>
      <c r="G45" s="44" t="s">
        <v>173</v>
      </c>
      <c r="H45" s="77">
        <v>12000</v>
      </c>
      <c r="I45" s="59"/>
    </row>
    <row r="46" spans="1:9" s="6" customFormat="1" ht="11.25">
      <c r="A46" s="7" t="s">
        <v>65</v>
      </c>
      <c r="B46" s="33">
        <v>20180820</v>
      </c>
      <c r="C46" s="78" t="s">
        <v>211</v>
      </c>
      <c r="D46" s="34" t="s">
        <v>624</v>
      </c>
      <c r="E46" s="3" t="s">
        <v>631</v>
      </c>
      <c r="F46" s="47">
        <v>20</v>
      </c>
      <c r="G46" s="44" t="s">
        <v>195</v>
      </c>
      <c r="H46" s="77">
        <v>99600</v>
      </c>
      <c r="I46" s="59"/>
    </row>
    <row r="47" spans="1:9" s="6" customFormat="1" ht="11.25">
      <c r="A47" s="7" t="s">
        <v>66</v>
      </c>
      <c r="B47" s="33">
        <v>20180821</v>
      </c>
      <c r="C47" s="78" t="s">
        <v>181</v>
      </c>
      <c r="D47" s="34" t="s">
        <v>625</v>
      </c>
      <c r="E47" s="3" t="s">
        <v>631</v>
      </c>
      <c r="F47" s="47">
        <v>4</v>
      </c>
      <c r="G47" s="44" t="s">
        <v>182</v>
      </c>
      <c r="H47" s="77">
        <v>600000</v>
      </c>
      <c r="I47" s="64" t="s">
        <v>224</v>
      </c>
    </row>
    <row r="48" spans="1:9" s="6" customFormat="1" ht="11.25">
      <c r="A48" s="7" t="s">
        <v>67</v>
      </c>
      <c r="B48" s="33">
        <v>20180824</v>
      </c>
      <c r="C48" s="78" t="s">
        <v>181</v>
      </c>
      <c r="D48" s="34" t="s">
        <v>625</v>
      </c>
      <c r="E48" s="3" t="s">
        <v>631</v>
      </c>
      <c r="F48" s="47">
        <v>4</v>
      </c>
      <c r="G48" s="44" t="s">
        <v>182</v>
      </c>
      <c r="H48" s="77">
        <v>600000</v>
      </c>
      <c r="I48" s="64" t="s">
        <v>225</v>
      </c>
    </row>
    <row r="49" spans="1:9" s="6" customFormat="1" ht="11.25">
      <c r="A49" s="7" t="s">
        <v>68</v>
      </c>
      <c r="B49" s="33">
        <v>20180917</v>
      </c>
      <c r="C49" s="78" t="s">
        <v>181</v>
      </c>
      <c r="D49" s="34" t="s">
        <v>625</v>
      </c>
      <c r="E49" s="3" t="s">
        <v>631</v>
      </c>
      <c r="F49" s="47">
        <v>4</v>
      </c>
      <c r="G49" s="44" t="s">
        <v>182</v>
      </c>
      <c r="H49" s="77">
        <v>600000</v>
      </c>
      <c r="I49" s="64" t="s">
        <v>226</v>
      </c>
    </row>
    <row r="50" spans="1:9" s="6" customFormat="1" ht="11.25">
      <c r="A50" s="7" t="s">
        <v>69</v>
      </c>
      <c r="B50" s="33">
        <v>20180928</v>
      </c>
      <c r="C50" s="78" t="s">
        <v>181</v>
      </c>
      <c r="D50" s="34" t="s">
        <v>625</v>
      </c>
      <c r="E50" s="3" t="s">
        <v>631</v>
      </c>
      <c r="F50" s="47">
        <v>4</v>
      </c>
      <c r="G50" s="44" t="s">
        <v>182</v>
      </c>
      <c r="H50" s="77">
        <v>600000</v>
      </c>
      <c r="I50" s="64" t="s">
        <v>227</v>
      </c>
    </row>
    <row r="51" spans="1:9" s="6" customFormat="1" ht="11.25">
      <c r="A51" s="7" t="s">
        <v>70</v>
      </c>
      <c r="B51" s="33">
        <v>20181030</v>
      </c>
      <c r="C51" s="78" t="s">
        <v>181</v>
      </c>
      <c r="D51" s="34" t="s">
        <v>625</v>
      </c>
      <c r="E51" s="3" t="s">
        <v>631</v>
      </c>
      <c r="F51" s="47">
        <v>4</v>
      </c>
      <c r="G51" s="44" t="s">
        <v>182</v>
      </c>
      <c r="H51" s="77">
        <v>600000</v>
      </c>
      <c r="I51" s="64" t="s">
        <v>229</v>
      </c>
    </row>
    <row r="52" spans="1:9" s="6" customFormat="1" ht="11.25">
      <c r="A52" s="7" t="s">
        <v>71</v>
      </c>
      <c r="B52" s="33">
        <v>20181030</v>
      </c>
      <c r="C52" s="78" t="s">
        <v>202</v>
      </c>
      <c r="D52" s="34" t="s">
        <v>626</v>
      </c>
      <c r="E52" s="3" t="s">
        <v>631</v>
      </c>
      <c r="F52" s="47">
        <v>1</v>
      </c>
      <c r="G52" s="44" t="s">
        <v>173</v>
      </c>
      <c r="H52" s="77">
        <v>16500</v>
      </c>
      <c r="I52" s="64" t="s">
        <v>228</v>
      </c>
    </row>
    <row r="53" spans="1:9" s="6" customFormat="1" ht="11.25">
      <c r="A53" s="7" t="s">
        <v>72</v>
      </c>
      <c r="B53" s="33">
        <v>20181031</v>
      </c>
      <c r="C53" s="78" t="s">
        <v>181</v>
      </c>
      <c r="D53" s="34" t="s">
        <v>625</v>
      </c>
      <c r="E53" s="3" t="s">
        <v>631</v>
      </c>
      <c r="F53" s="47">
        <v>4</v>
      </c>
      <c r="G53" s="44" t="s">
        <v>182</v>
      </c>
      <c r="H53" s="77">
        <v>600000</v>
      </c>
      <c r="I53" s="64" t="s">
        <v>231</v>
      </c>
    </row>
    <row r="54" spans="1:9" s="6" customFormat="1" ht="11.25">
      <c r="A54" s="7" t="s">
        <v>73</v>
      </c>
      <c r="B54" s="33">
        <v>20181126</v>
      </c>
      <c r="C54" s="78" t="s">
        <v>181</v>
      </c>
      <c r="D54" s="34" t="s">
        <v>625</v>
      </c>
      <c r="E54" s="3" t="s">
        <v>631</v>
      </c>
      <c r="F54" s="47">
        <v>4</v>
      </c>
      <c r="G54" s="44" t="s">
        <v>182</v>
      </c>
      <c r="H54" s="77">
        <v>600000</v>
      </c>
      <c r="I54" s="64" t="s">
        <v>183</v>
      </c>
    </row>
    <row r="55" spans="1:9" s="6" customFormat="1" ht="11.25">
      <c r="A55" s="7" t="s">
        <v>74</v>
      </c>
      <c r="B55" s="33">
        <v>20181126</v>
      </c>
      <c r="C55" s="78" t="s">
        <v>181</v>
      </c>
      <c r="D55" s="34" t="s">
        <v>625</v>
      </c>
      <c r="E55" s="3" t="s">
        <v>631</v>
      </c>
      <c r="F55" s="47">
        <v>4</v>
      </c>
      <c r="G55" s="44" t="s">
        <v>182</v>
      </c>
      <c r="H55" s="77">
        <v>600000</v>
      </c>
      <c r="I55" s="64" t="s">
        <v>232</v>
      </c>
    </row>
    <row r="56" spans="1:9" s="6" customFormat="1" ht="11.25">
      <c r="A56" s="7" t="s">
        <v>75</v>
      </c>
      <c r="B56" s="33">
        <v>20181129</v>
      </c>
      <c r="C56" s="78" t="s">
        <v>181</v>
      </c>
      <c r="D56" s="34" t="s">
        <v>625</v>
      </c>
      <c r="E56" s="3" t="s">
        <v>631</v>
      </c>
      <c r="F56" s="47">
        <v>2</v>
      </c>
      <c r="G56" s="44" t="s">
        <v>182</v>
      </c>
      <c r="H56" s="77">
        <v>300000</v>
      </c>
      <c r="I56" s="79" t="s">
        <v>233</v>
      </c>
    </row>
    <row r="57" spans="1:9" s="6" customFormat="1" ht="15.75" customHeight="1">
      <c r="A57" s="90" t="s">
        <v>627</v>
      </c>
      <c r="B57" s="90"/>
      <c r="C57" s="90"/>
      <c r="D57" s="90"/>
      <c r="E57" s="90"/>
      <c r="F57" s="90"/>
      <c r="G57" s="90"/>
      <c r="H57" s="69">
        <f>SUM(H3:H56)</f>
        <v>14700000</v>
      </c>
      <c r="I57" s="8"/>
    </row>
    <row r="58" ht="13.5">
      <c r="H58" s="74"/>
    </row>
    <row r="59" ht="13.5">
      <c r="H59" s="75"/>
    </row>
  </sheetData>
  <sheetProtection/>
  <mergeCells count="2">
    <mergeCell ref="A1:I1"/>
    <mergeCell ref="A57:G57"/>
  </mergeCells>
  <printOptions horizontalCentered="1"/>
  <pageMargins left="0.3937007874015748" right="0.3937007874015748" top="0.3937007874015748" bottom="0.1968503937007874" header="0" footer="0"/>
  <pageSetup horizontalDpi="300" verticalDpi="3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2019-04-01T06:07:05Z</dcterms:modified>
  <cp:category/>
  <cp:version/>
  <cp:contentType/>
  <cp:contentStatus/>
</cp:coreProperties>
</file>